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75" yWindow="27" windowWidth="18190" windowHeight="12063"/>
  </bookViews>
  <sheets>
    <sheet name="Tab. IS.TS.1" sheetId="2" r:id="rId1"/>
    <sheet name="Foglio3" sheetId="3" state="hidden" r:id="rId2"/>
    <sheet name="Dati 2016 da spss" sheetId="4" state="hidden" r:id="rId3"/>
    <sheet name="Dati 2017 da spss" sheetId="5" state="hidden" r:id="rId4"/>
    <sheet name="Dati 2018 da spss" sheetId="6" state="hidden" r:id="rId5"/>
  </sheets>
  <calcPr calcId="145621"/>
</workbook>
</file>

<file path=xl/calcChain.xml><?xml version="1.0" encoding="utf-8"?>
<calcChain xmlns="http://schemas.openxmlformats.org/spreadsheetml/2006/main">
  <c r="Y6" i="2" l="1"/>
  <c r="Y7" i="2"/>
  <c r="Y8" i="2"/>
  <c r="Y9" i="2"/>
  <c r="Y10" i="2"/>
  <c r="Y11" i="2"/>
  <c r="Y12" i="2"/>
  <c r="Y13" i="2"/>
  <c r="Y14" i="2"/>
  <c r="Y15" i="2"/>
  <c r="Y16" i="2"/>
  <c r="Y17" i="2"/>
  <c r="Y18" i="2"/>
  <c r="Y19" i="2"/>
  <c r="Y20" i="2"/>
  <c r="Y5" i="2"/>
  <c r="X6" i="2"/>
  <c r="X7" i="2"/>
  <c r="X8" i="2"/>
  <c r="X9" i="2"/>
  <c r="X10" i="2"/>
  <c r="X11" i="2"/>
  <c r="X12" i="2"/>
  <c r="X13" i="2"/>
  <c r="X14" i="2"/>
  <c r="X15" i="2"/>
  <c r="X16" i="2"/>
  <c r="X17" i="2"/>
  <c r="X18" i="2"/>
  <c r="X19" i="2"/>
  <c r="X20" i="2"/>
  <c r="X5" i="2"/>
  <c r="T77" i="2" l="1"/>
  <c r="T76" i="2"/>
  <c r="T75" i="2"/>
  <c r="T74" i="2"/>
  <c r="T73" i="2"/>
  <c r="T72" i="2"/>
  <c r="T71" i="2"/>
  <c r="T70" i="2"/>
  <c r="T67" i="2"/>
  <c r="T66" i="2"/>
  <c r="T65" i="2"/>
  <c r="T64" i="2"/>
  <c r="T63" i="2"/>
  <c r="T62" i="2"/>
  <c r="U77" i="2"/>
  <c r="U76" i="2"/>
  <c r="U75" i="2"/>
  <c r="U74" i="2"/>
  <c r="U73" i="2"/>
  <c r="U72" i="2"/>
  <c r="U71" i="2"/>
  <c r="U70" i="2"/>
  <c r="U69" i="2"/>
  <c r="U68" i="2"/>
  <c r="U67" i="2"/>
  <c r="U66" i="2"/>
  <c r="U65" i="2"/>
  <c r="U64" i="2"/>
  <c r="U63" i="2"/>
  <c r="U62" i="2"/>
  <c r="S62" i="2"/>
  <c r="S63" i="2"/>
  <c r="S64" i="2"/>
  <c r="S65" i="2"/>
  <c r="S66" i="2"/>
  <c r="S67" i="2"/>
  <c r="S68" i="2"/>
  <c r="S69" i="2"/>
  <c r="S70" i="2"/>
  <c r="S71" i="2"/>
  <c r="S72" i="2"/>
  <c r="S73" i="2"/>
  <c r="S74" i="2"/>
  <c r="S75" i="2"/>
  <c r="S76" i="2"/>
  <c r="S77" i="2"/>
  <c r="V44" i="2"/>
  <c r="V45" i="2"/>
  <c r="V46" i="2"/>
  <c r="V47" i="2"/>
  <c r="V48" i="2"/>
  <c r="V49" i="2"/>
  <c r="V50" i="2"/>
  <c r="V51" i="2"/>
  <c r="V52" i="2"/>
  <c r="V53" i="2"/>
  <c r="V54" i="2"/>
  <c r="V55" i="2"/>
  <c r="V56" i="2"/>
  <c r="V57" i="2"/>
  <c r="V58" i="2"/>
  <c r="V43" i="2"/>
  <c r="U20" i="2"/>
  <c r="U19" i="2"/>
  <c r="U18" i="2"/>
  <c r="U17" i="2"/>
  <c r="U16" i="2"/>
  <c r="U15" i="2"/>
  <c r="T53" i="2" s="1"/>
  <c r="U14" i="2"/>
  <c r="U13" i="2"/>
  <c r="U12" i="2"/>
  <c r="U11" i="2"/>
  <c r="U10" i="2"/>
  <c r="U9" i="2"/>
  <c r="U8" i="2"/>
  <c r="U7" i="2"/>
  <c r="U6" i="2"/>
  <c r="T44" i="2" s="1"/>
  <c r="U5" i="2"/>
  <c r="T18" i="2"/>
  <c r="T17" i="2"/>
  <c r="T55" i="2" s="1"/>
  <c r="T16" i="2"/>
  <c r="T15" i="2"/>
  <c r="T14" i="2"/>
  <c r="T13" i="2"/>
  <c r="T12" i="2"/>
  <c r="T11" i="2"/>
  <c r="T49" i="2" s="1"/>
  <c r="T10" i="2"/>
  <c r="T48" i="2" s="1"/>
  <c r="T9" i="2"/>
  <c r="T47" i="2" s="1"/>
  <c r="T8" i="2"/>
  <c r="T46" i="2" s="1"/>
  <c r="T7" i="2"/>
  <c r="T6" i="2"/>
  <c r="T5" i="2"/>
  <c r="T51" i="2"/>
  <c r="T45" i="2"/>
  <c r="T50" i="2"/>
  <c r="T56" i="2"/>
  <c r="T54" i="2" l="1"/>
  <c r="T52" i="2"/>
  <c r="T20" i="2"/>
  <c r="T27" i="2" s="1"/>
  <c r="T19" i="2"/>
  <c r="T30" i="2" s="1"/>
  <c r="T43" i="2"/>
  <c r="T26" i="2"/>
  <c r="S18" i="2"/>
  <c r="S17" i="2"/>
  <c r="S16" i="2"/>
  <c r="S15" i="2"/>
  <c r="S14" i="2"/>
  <c r="S13" i="2"/>
  <c r="S12" i="2"/>
  <c r="S11" i="2"/>
  <c r="S10" i="2"/>
  <c r="S9" i="2"/>
  <c r="S8" i="2"/>
  <c r="S7" i="2"/>
  <c r="S6" i="2"/>
  <c r="S5" i="2"/>
  <c r="T31" i="2" l="1"/>
  <c r="T36" i="2"/>
  <c r="T57" i="2"/>
  <c r="T24" i="2"/>
  <c r="T38" i="2"/>
  <c r="T29" i="2"/>
  <c r="T25" i="2"/>
  <c r="T33" i="2"/>
  <c r="T58" i="2"/>
  <c r="T35" i="2"/>
  <c r="T37" i="2"/>
  <c r="T39" i="2"/>
  <c r="T32" i="2"/>
  <c r="T34" i="2"/>
  <c r="T28" i="2"/>
  <c r="R63" i="2"/>
  <c r="S20" i="2"/>
  <c r="S37" i="2" s="1"/>
  <c r="R71" i="2"/>
  <c r="S27" i="2"/>
  <c r="S19" i="2"/>
  <c r="S32" i="2" s="1"/>
  <c r="S24" i="2"/>
  <c r="S28" i="2"/>
  <c r="R18" i="2"/>
  <c r="R75" i="2" s="1"/>
  <c r="R16" i="2"/>
  <c r="R73" i="2" s="1"/>
  <c r="R14" i="2"/>
  <c r="R12" i="2"/>
  <c r="R69" i="2" s="1"/>
  <c r="R10" i="2"/>
  <c r="R67" i="2" s="1"/>
  <c r="R8" i="2"/>
  <c r="R65" i="2" s="1"/>
  <c r="R6" i="2"/>
  <c r="R17" i="2"/>
  <c r="R74" i="2" s="1"/>
  <c r="R15" i="2"/>
  <c r="R72" i="2" s="1"/>
  <c r="R13" i="2"/>
  <c r="R70" i="2" s="1"/>
  <c r="R11" i="2"/>
  <c r="R68" i="2" s="1"/>
  <c r="R9" i="2"/>
  <c r="R66" i="2" s="1"/>
  <c r="R7" i="2"/>
  <c r="R64" i="2" s="1"/>
  <c r="R5" i="2"/>
  <c r="R62" i="2" s="1"/>
  <c r="S30" i="2" l="1"/>
  <c r="S33" i="2"/>
  <c r="S31" i="2"/>
  <c r="S35" i="2"/>
  <c r="S25" i="2"/>
  <c r="S39" i="2"/>
  <c r="S29" i="2"/>
  <c r="S38" i="2"/>
  <c r="R76" i="2"/>
  <c r="S26" i="2"/>
  <c r="S34" i="2"/>
  <c r="S36" i="2"/>
  <c r="R34" i="2"/>
  <c r="R20" i="2"/>
  <c r="R33" i="2" s="1"/>
  <c r="R19" i="2"/>
  <c r="R26" i="2" s="1"/>
  <c r="R28" i="2"/>
  <c r="P8" i="3"/>
  <c r="P4" i="3"/>
  <c r="P7" i="3"/>
  <c r="P3" i="3"/>
  <c r="R31" i="2" l="1"/>
  <c r="R25" i="2"/>
  <c r="R29" i="2"/>
  <c r="R77" i="2"/>
  <c r="R36" i="2"/>
  <c r="R39" i="2"/>
  <c r="R27" i="2"/>
  <c r="R37" i="2"/>
  <c r="R35" i="2"/>
  <c r="R24" i="2"/>
  <c r="R32" i="2"/>
  <c r="R30" i="2"/>
  <c r="R38" i="2"/>
  <c r="K8" i="3"/>
  <c r="K7" i="3"/>
  <c r="K4" i="3"/>
  <c r="K3" i="3"/>
  <c r="Q15" i="2" l="1"/>
  <c r="S53" i="2" s="1"/>
  <c r="P16" i="3"/>
  <c r="P14" i="3"/>
  <c r="P12" i="3"/>
  <c r="P10" i="3"/>
  <c r="P6" i="3"/>
  <c r="P15" i="3"/>
  <c r="P13" i="3"/>
  <c r="P11" i="3"/>
  <c r="P9" i="3"/>
  <c r="P5" i="3"/>
  <c r="K16" i="3"/>
  <c r="Q18" i="2" s="1"/>
  <c r="S56" i="2" s="1"/>
  <c r="K14" i="3"/>
  <c r="Q16" i="2" s="1"/>
  <c r="S54" i="2" s="1"/>
  <c r="K12" i="3"/>
  <c r="Q14" i="2" s="1"/>
  <c r="S52" i="2" s="1"/>
  <c r="K10" i="3"/>
  <c r="Q12" i="2" s="1"/>
  <c r="S50" i="2" s="1"/>
  <c r="Q10" i="2"/>
  <c r="S48" i="2" s="1"/>
  <c r="K6" i="3"/>
  <c r="Q8" i="2" s="1"/>
  <c r="S46" i="2" s="1"/>
  <c r="K11" i="3"/>
  <c r="Q13" i="2" s="1"/>
  <c r="S51" i="2" s="1"/>
  <c r="K9" i="3"/>
  <c r="Q11" i="2" s="1"/>
  <c r="S49" i="2" s="1"/>
  <c r="K15" i="3"/>
  <c r="Q17" i="2" s="1"/>
  <c r="S55" i="2" s="1"/>
  <c r="K13" i="3"/>
  <c r="Q9" i="2"/>
  <c r="S47" i="2" s="1"/>
  <c r="K5" i="3"/>
  <c r="Q7" i="2" s="1"/>
  <c r="S45" i="2" s="1"/>
  <c r="R55" i="2" l="1"/>
  <c r="Q74" i="2"/>
  <c r="R48" i="2"/>
  <c r="Q67" i="2"/>
  <c r="P75" i="2"/>
  <c r="R56" i="2"/>
  <c r="Q75" i="2"/>
  <c r="R45" i="2"/>
  <c r="Q64" i="2"/>
  <c r="Q68" i="2"/>
  <c r="R49" i="2"/>
  <c r="Q69" i="2"/>
  <c r="R50" i="2"/>
  <c r="R47" i="2"/>
  <c r="Q66" i="2"/>
  <c r="R51" i="2"/>
  <c r="Q70" i="2"/>
  <c r="R52" i="2"/>
  <c r="Q71" i="2"/>
  <c r="Q65" i="2"/>
  <c r="R46" i="2"/>
  <c r="Q73" i="2"/>
  <c r="R54" i="2"/>
  <c r="R53" i="2"/>
  <c r="Q72" i="2"/>
  <c r="P72" i="2"/>
  <c r="Q50" i="2"/>
  <c r="K18" i="3"/>
  <c r="Q20" i="2" s="1"/>
  <c r="S58" i="2" s="1"/>
  <c r="P67" i="2"/>
  <c r="P71" i="2"/>
  <c r="Q46" i="2"/>
  <c r="P65" i="2"/>
  <c r="P73" i="2"/>
  <c r="P69" i="2"/>
  <c r="Q6" i="2"/>
  <c r="S44" i="2" s="1"/>
  <c r="P74" i="2"/>
  <c r="P64" i="2"/>
  <c r="P68" i="2"/>
  <c r="P66" i="2"/>
  <c r="P70" i="2"/>
  <c r="K17" i="3"/>
  <c r="Q19" i="2" s="1"/>
  <c r="S57" i="2" s="1"/>
  <c r="Q5" i="2"/>
  <c r="S43" i="2" s="1"/>
  <c r="Q55" i="2"/>
  <c r="Q56" i="2"/>
  <c r="P18" i="3"/>
  <c r="P17" i="3"/>
  <c r="C63" i="2"/>
  <c r="D63" i="2"/>
  <c r="E63" i="2"/>
  <c r="F63" i="2"/>
  <c r="G63" i="2"/>
  <c r="H63" i="2"/>
  <c r="I63" i="2"/>
  <c r="J63" i="2"/>
  <c r="K63" i="2"/>
  <c r="L63" i="2"/>
  <c r="M63" i="2"/>
  <c r="N63" i="2"/>
  <c r="O63" i="2"/>
  <c r="C64" i="2"/>
  <c r="D64" i="2"/>
  <c r="E64" i="2"/>
  <c r="F64" i="2"/>
  <c r="G64" i="2"/>
  <c r="H64" i="2"/>
  <c r="I64" i="2"/>
  <c r="J64" i="2"/>
  <c r="K64" i="2"/>
  <c r="L64" i="2"/>
  <c r="M64" i="2"/>
  <c r="N64" i="2"/>
  <c r="O64" i="2"/>
  <c r="C65" i="2"/>
  <c r="D65" i="2"/>
  <c r="E65" i="2"/>
  <c r="F65" i="2"/>
  <c r="G65" i="2"/>
  <c r="H65" i="2"/>
  <c r="I65" i="2"/>
  <c r="J65" i="2"/>
  <c r="K65" i="2"/>
  <c r="L65" i="2"/>
  <c r="M65" i="2"/>
  <c r="N65" i="2"/>
  <c r="O65" i="2"/>
  <c r="C66" i="2"/>
  <c r="D66" i="2"/>
  <c r="E66" i="2"/>
  <c r="F66" i="2"/>
  <c r="G66" i="2"/>
  <c r="H66" i="2"/>
  <c r="I66" i="2"/>
  <c r="J66" i="2"/>
  <c r="K66" i="2"/>
  <c r="L66" i="2"/>
  <c r="M66" i="2"/>
  <c r="N66" i="2"/>
  <c r="O66" i="2"/>
  <c r="C67" i="2"/>
  <c r="D67" i="2"/>
  <c r="E67" i="2"/>
  <c r="F67" i="2"/>
  <c r="G67" i="2"/>
  <c r="H67" i="2"/>
  <c r="I67" i="2"/>
  <c r="J67" i="2"/>
  <c r="K67" i="2"/>
  <c r="L67" i="2"/>
  <c r="M67" i="2"/>
  <c r="N67" i="2"/>
  <c r="O67" i="2"/>
  <c r="F68" i="2"/>
  <c r="G68" i="2"/>
  <c r="H68" i="2"/>
  <c r="I68" i="2"/>
  <c r="J68" i="2"/>
  <c r="K68" i="2"/>
  <c r="L68" i="2"/>
  <c r="M68" i="2"/>
  <c r="N68" i="2"/>
  <c r="O68" i="2"/>
  <c r="F69" i="2"/>
  <c r="G69" i="2"/>
  <c r="H69" i="2"/>
  <c r="I69" i="2"/>
  <c r="J69" i="2"/>
  <c r="K69" i="2"/>
  <c r="L69" i="2"/>
  <c r="M69" i="2"/>
  <c r="N69" i="2"/>
  <c r="O69" i="2"/>
  <c r="C70" i="2"/>
  <c r="D70" i="2"/>
  <c r="E70" i="2"/>
  <c r="F70" i="2"/>
  <c r="G70" i="2"/>
  <c r="H70" i="2"/>
  <c r="I70" i="2"/>
  <c r="J70" i="2"/>
  <c r="K70" i="2"/>
  <c r="L70" i="2"/>
  <c r="M70" i="2"/>
  <c r="N70" i="2"/>
  <c r="O70" i="2"/>
  <c r="C71" i="2"/>
  <c r="D71" i="2"/>
  <c r="E71" i="2"/>
  <c r="F71" i="2"/>
  <c r="G71" i="2"/>
  <c r="H71" i="2"/>
  <c r="I71" i="2"/>
  <c r="J71" i="2"/>
  <c r="K71" i="2"/>
  <c r="L71" i="2"/>
  <c r="M71" i="2"/>
  <c r="N71" i="2"/>
  <c r="O71" i="2"/>
  <c r="C72" i="2"/>
  <c r="D72" i="2"/>
  <c r="E72" i="2"/>
  <c r="F72" i="2"/>
  <c r="G72" i="2"/>
  <c r="H72" i="2"/>
  <c r="I72" i="2"/>
  <c r="J72" i="2"/>
  <c r="K72" i="2"/>
  <c r="L72" i="2"/>
  <c r="M72" i="2"/>
  <c r="N72" i="2"/>
  <c r="O72" i="2"/>
  <c r="C73" i="2"/>
  <c r="D73" i="2"/>
  <c r="E73" i="2"/>
  <c r="F73" i="2"/>
  <c r="G73" i="2"/>
  <c r="H73" i="2"/>
  <c r="I73" i="2"/>
  <c r="J73" i="2"/>
  <c r="K73" i="2"/>
  <c r="L73" i="2"/>
  <c r="M73" i="2"/>
  <c r="N73" i="2"/>
  <c r="O73" i="2"/>
  <c r="C74" i="2"/>
  <c r="D74" i="2"/>
  <c r="E74" i="2"/>
  <c r="F74" i="2"/>
  <c r="G74" i="2"/>
  <c r="H74" i="2"/>
  <c r="I74" i="2"/>
  <c r="J74" i="2"/>
  <c r="K74" i="2"/>
  <c r="L74" i="2"/>
  <c r="M74" i="2"/>
  <c r="N74" i="2"/>
  <c r="O74" i="2"/>
  <c r="C75" i="2"/>
  <c r="D75" i="2"/>
  <c r="E75" i="2"/>
  <c r="F75" i="2"/>
  <c r="G75" i="2"/>
  <c r="H75" i="2"/>
  <c r="I75" i="2"/>
  <c r="J75" i="2"/>
  <c r="K75" i="2"/>
  <c r="L75" i="2"/>
  <c r="M75" i="2"/>
  <c r="N75" i="2"/>
  <c r="O75" i="2"/>
  <c r="C76" i="2"/>
  <c r="D76" i="2"/>
  <c r="E76" i="2"/>
  <c r="F76" i="2"/>
  <c r="G76" i="2"/>
  <c r="H76" i="2"/>
  <c r="I76" i="2"/>
  <c r="J76" i="2"/>
  <c r="K76" i="2"/>
  <c r="L76" i="2"/>
  <c r="M76" i="2"/>
  <c r="N76" i="2"/>
  <c r="O76" i="2"/>
  <c r="C77" i="2"/>
  <c r="D77" i="2"/>
  <c r="E77" i="2"/>
  <c r="F77" i="2"/>
  <c r="G77" i="2"/>
  <c r="H77" i="2"/>
  <c r="I77" i="2"/>
  <c r="J77" i="2"/>
  <c r="K77" i="2"/>
  <c r="L77" i="2"/>
  <c r="M77" i="2"/>
  <c r="N77" i="2"/>
  <c r="O77" i="2"/>
  <c r="D62" i="2"/>
  <c r="E62" i="2"/>
  <c r="F62" i="2"/>
  <c r="G62" i="2"/>
  <c r="H62" i="2"/>
  <c r="I62" i="2"/>
  <c r="J62" i="2"/>
  <c r="K62" i="2"/>
  <c r="L62" i="2"/>
  <c r="M62" i="2"/>
  <c r="N62" i="2"/>
  <c r="O62" i="2"/>
  <c r="C62" i="2"/>
  <c r="U45" i="2"/>
  <c r="J49" i="2"/>
  <c r="E50" i="2"/>
  <c r="H50" i="2"/>
  <c r="J50" i="2"/>
  <c r="M50" i="2"/>
  <c r="P50" i="2"/>
  <c r="D51" i="2"/>
  <c r="L51" i="2"/>
  <c r="F52" i="2"/>
  <c r="J52" i="2"/>
  <c r="F53" i="2"/>
  <c r="J53" i="2"/>
  <c r="N53" i="2"/>
  <c r="H55" i="2"/>
  <c r="N55" i="2"/>
  <c r="E24" i="2"/>
  <c r="F24" i="2"/>
  <c r="G24" i="2"/>
  <c r="H24" i="2"/>
  <c r="I24" i="2"/>
  <c r="J24" i="2"/>
  <c r="K24" i="2"/>
  <c r="L24" i="2"/>
  <c r="M24" i="2"/>
  <c r="N24" i="2"/>
  <c r="O24" i="2"/>
  <c r="P24" i="2"/>
  <c r="E25" i="2"/>
  <c r="F25" i="2"/>
  <c r="G25" i="2"/>
  <c r="H25" i="2"/>
  <c r="I25" i="2"/>
  <c r="J25" i="2"/>
  <c r="K25" i="2"/>
  <c r="L25" i="2"/>
  <c r="M25" i="2"/>
  <c r="N25" i="2"/>
  <c r="O25" i="2"/>
  <c r="P25" i="2"/>
  <c r="E26" i="2"/>
  <c r="F26" i="2"/>
  <c r="G26" i="2"/>
  <c r="H26" i="2"/>
  <c r="I26" i="2"/>
  <c r="J26" i="2"/>
  <c r="K26" i="2"/>
  <c r="L26" i="2"/>
  <c r="M26" i="2"/>
  <c r="N26" i="2"/>
  <c r="O26" i="2"/>
  <c r="P26" i="2"/>
  <c r="E27" i="2"/>
  <c r="F27" i="2"/>
  <c r="G27" i="2"/>
  <c r="H27" i="2"/>
  <c r="I27" i="2"/>
  <c r="J27" i="2"/>
  <c r="K27" i="2"/>
  <c r="L27" i="2"/>
  <c r="M27" i="2"/>
  <c r="N27" i="2"/>
  <c r="O27" i="2"/>
  <c r="P27" i="2"/>
  <c r="E28" i="2"/>
  <c r="F28" i="2"/>
  <c r="G28" i="2"/>
  <c r="H28" i="2"/>
  <c r="I28" i="2"/>
  <c r="J28" i="2"/>
  <c r="K28" i="2"/>
  <c r="L28" i="2"/>
  <c r="M28" i="2"/>
  <c r="N28" i="2"/>
  <c r="O28" i="2"/>
  <c r="P28" i="2"/>
  <c r="E29" i="2"/>
  <c r="F29" i="2"/>
  <c r="G29" i="2"/>
  <c r="H29" i="2"/>
  <c r="I29" i="2"/>
  <c r="J29" i="2"/>
  <c r="K29" i="2"/>
  <c r="L29" i="2"/>
  <c r="M29" i="2"/>
  <c r="N29" i="2"/>
  <c r="O29" i="2"/>
  <c r="P29" i="2"/>
  <c r="E30" i="2"/>
  <c r="F30" i="2"/>
  <c r="G30" i="2"/>
  <c r="H30" i="2"/>
  <c r="I30" i="2"/>
  <c r="J30" i="2"/>
  <c r="K30" i="2"/>
  <c r="L30" i="2"/>
  <c r="M30" i="2"/>
  <c r="N30" i="2"/>
  <c r="O30" i="2"/>
  <c r="P30" i="2"/>
  <c r="E31" i="2"/>
  <c r="F31" i="2"/>
  <c r="G31" i="2"/>
  <c r="H31" i="2"/>
  <c r="I31" i="2"/>
  <c r="J31" i="2"/>
  <c r="K31" i="2"/>
  <c r="L31" i="2"/>
  <c r="M31" i="2"/>
  <c r="N31" i="2"/>
  <c r="O31" i="2"/>
  <c r="P31" i="2"/>
  <c r="E32" i="2"/>
  <c r="F32" i="2"/>
  <c r="G32" i="2"/>
  <c r="H32" i="2"/>
  <c r="I32" i="2"/>
  <c r="J32" i="2"/>
  <c r="K32" i="2"/>
  <c r="L32" i="2"/>
  <c r="M32" i="2"/>
  <c r="N32" i="2"/>
  <c r="O32" i="2"/>
  <c r="P32" i="2"/>
  <c r="E33" i="2"/>
  <c r="F33" i="2"/>
  <c r="G33" i="2"/>
  <c r="H33" i="2"/>
  <c r="I33" i="2"/>
  <c r="J33" i="2"/>
  <c r="K33" i="2"/>
  <c r="L33" i="2"/>
  <c r="M33" i="2"/>
  <c r="N33" i="2"/>
  <c r="O33" i="2"/>
  <c r="P33" i="2"/>
  <c r="E34" i="2"/>
  <c r="F34" i="2"/>
  <c r="G34" i="2"/>
  <c r="H34" i="2"/>
  <c r="I34" i="2"/>
  <c r="J34" i="2"/>
  <c r="K34" i="2"/>
  <c r="L34" i="2"/>
  <c r="M34" i="2"/>
  <c r="N34" i="2"/>
  <c r="O34" i="2"/>
  <c r="P34" i="2"/>
  <c r="E35" i="2"/>
  <c r="F35" i="2"/>
  <c r="G35" i="2"/>
  <c r="H35" i="2"/>
  <c r="I35" i="2"/>
  <c r="J35" i="2"/>
  <c r="K35" i="2"/>
  <c r="L35" i="2"/>
  <c r="M35" i="2"/>
  <c r="N35" i="2"/>
  <c r="O35" i="2"/>
  <c r="P35" i="2"/>
  <c r="E36" i="2"/>
  <c r="F36" i="2"/>
  <c r="G36" i="2"/>
  <c r="H36" i="2"/>
  <c r="I36" i="2"/>
  <c r="J36" i="2"/>
  <c r="K36" i="2"/>
  <c r="L36" i="2"/>
  <c r="M36" i="2"/>
  <c r="N36" i="2"/>
  <c r="O36" i="2"/>
  <c r="P36" i="2"/>
  <c r="E37" i="2"/>
  <c r="F37" i="2"/>
  <c r="G37" i="2"/>
  <c r="H37" i="2"/>
  <c r="I37" i="2"/>
  <c r="J37" i="2"/>
  <c r="K37" i="2"/>
  <c r="L37" i="2"/>
  <c r="M37" i="2"/>
  <c r="N37" i="2"/>
  <c r="O37" i="2"/>
  <c r="P37" i="2"/>
  <c r="E38" i="2"/>
  <c r="F38" i="2"/>
  <c r="G38" i="2"/>
  <c r="H38" i="2"/>
  <c r="I38" i="2"/>
  <c r="J38" i="2"/>
  <c r="K38" i="2"/>
  <c r="L38" i="2"/>
  <c r="M38" i="2"/>
  <c r="N38" i="2"/>
  <c r="O38" i="2"/>
  <c r="P38" i="2"/>
  <c r="E39" i="2"/>
  <c r="F39" i="2"/>
  <c r="G39" i="2"/>
  <c r="H39" i="2"/>
  <c r="I39" i="2"/>
  <c r="J39" i="2"/>
  <c r="K39" i="2"/>
  <c r="L39" i="2"/>
  <c r="M39" i="2"/>
  <c r="N39" i="2"/>
  <c r="O39" i="2"/>
  <c r="P39" i="2"/>
  <c r="D24" i="2"/>
  <c r="D25" i="2"/>
  <c r="D26" i="2"/>
  <c r="D27" i="2"/>
  <c r="D28" i="2"/>
  <c r="D29" i="2"/>
  <c r="D30" i="2"/>
  <c r="D31" i="2"/>
  <c r="D32" i="2"/>
  <c r="D33" i="2"/>
  <c r="D34" i="2"/>
  <c r="D35" i="2"/>
  <c r="D36" i="2"/>
  <c r="D37" i="2"/>
  <c r="D38" i="2"/>
  <c r="D39" i="2"/>
  <c r="C39" i="2"/>
  <c r="C38" i="2"/>
  <c r="C37" i="2"/>
  <c r="C36" i="2"/>
  <c r="C35" i="2"/>
  <c r="C34" i="2"/>
  <c r="C33" i="2"/>
  <c r="C32" i="2"/>
  <c r="C31" i="2"/>
  <c r="C30" i="2"/>
  <c r="C29" i="2"/>
  <c r="C28" i="2"/>
  <c r="C27" i="2"/>
  <c r="C26" i="2"/>
  <c r="C25" i="2"/>
  <c r="C24" i="2"/>
  <c r="G49" i="2" l="1"/>
  <c r="R57" i="2"/>
  <c r="Q76" i="2"/>
  <c r="C51" i="2"/>
  <c r="U53" i="2"/>
  <c r="M53" i="2"/>
  <c r="I53" i="2"/>
  <c r="E53" i="2"/>
  <c r="J51" i="2"/>
  <c r="K45" i="2"/>
  <c r="Q36" i="2"/>
  <c r="Q51" i="2"/>
  <c r="R44" i="2"/>
  <c r="Q63" i="2"/>
  <c r="C53" i="2"/>
  <c r="P53" i="2"/>
  <c r="L53" i="2"/>
  <c r="H53" i="2"/>
  <c r="D53" i="2"/>
  <c r="P51" i="2"/>
  <c r="H51" i="2"/>
  <c r="O49" i="2"/>
  <c r="M48" i="2"/>
  <c r="F45" i="2"/>
  <c r="Q48" i="2"/>
  <c r="Q53" i="2"/>
  <c r="O53" i="2"/>
  <c r="K53" i="2"/>
  <c r="G53" i="2"/>
  <c r="N52" i="2"/>
  <c r="N51" i="2"/>
  <c r="F51" i="2"/>
  <c r="K49" i="2"/>
  <c r="N47" i="2"/>
  <c r="Q49" i="2"/>
  <c r="R43" i="2"/>
  <c r="Q62" i="2"/>
  <c r="Q47" i="2"/>
  <c r="D45" i="2"/>
  <c r="J54" i="2"/>
  <c r="Q52" i="2"/>
  <c r="R58" i="2"/>
  <c r="Q77" i="2"/>
  <c r="G47" i="2"/>
  <c r="N45" i="2"/>
  <c r="I45" i="2"/>
  <c r="Q45" i="2"/>
  <c r="G55" i="2"/>
  <c r="O51" i="2"/>
  <c r="K51" i="2"/>
  <c r="G51" i="2"/>
  <c r="U50" i="2"/>
  <c r="L50" i="2"/>
  <c r="F50" i="2"/>
  <c r="O47" i="2"/>
  <c r="F47" i="2"/>
  <c r="M45" i="2"/>
  <c r="G45" i="2"/>
  <c r="C45" i="2"/>
  <c r="L55" i="2"/>
  <c r="U51" i="2"/>
  <c r="M51" i="2"/>
  <c r="I51" i="2"/>
  <c r="E51" i="2"/>
  <c r="N50" i="2"/>
  <c r="I50" i="2"/>
  <c r="D50" i="2"/>
  <c r="K47" i="2"/>
  <c r="O45" i="2"/>
  <c r="J45" i="2"/>
  <c r="E45" i="2"/>
  <c r="E48" i="2"/>
  <c r="I48" i="2"/>
  <c r="J47" i="2"/>
  <c r="Q30" i="2"/>
  <c r="Q57" i="2"/>
  <c r="O54" i="2"/>
  <c r="U46" i="2"/>
  <c r="K54" i="2"/>
  <c r="N56" i="2"/>
  <c r="Q25" i="2"/>
  <c r="J56" i="2"/>
  <c r="C52" i="2"/>
  <c r="U52" i="2"/>
  <c r="M52" i="2"/>
  <c r="I52" i="2"/>
  <c r="E52" i="2"/>
  <c r="C46" i="2"/>
  <c r="G54" i="2"/>
  <c r="P52" i="2"/>
  <c r="L52" i="2"/>
  <c r="H52" i="2"/>
  <c r="D52" i="2"/>
  <c r="M46" i="2"/>
  <c r="D58" i="2"/>
  <c r="C50" i="2"/>
  <c r="O52" i="2"/>
  <c r="K52" i="2"/>
  <c r="G52" i="2"/>
  <c r="O50" i="2"/>
  <c r="K50" i="2"/>
  <c r="G50" i="2"/>
  <c r="U48" i="2"/>
  <c r="E46" i="2"/>
  <c r="Q35" i="2"/>
  <c r="Q31" i="2"/>
  <c r="Q37" i="2"/>
  <c r="Q27" i="2"/>
  <c r="Q39" i="2"/>
  <c r="F56" i="2"/>
  <c r="I46" i="2"/>
  <c r="Q33" i="2"/>
  <c r="P77" i="2"/>
  <c r="Q29" i="2"/>
  <c r="P63" i="2"/>
  <c r="N54" i="2"/>
  <c r="F54" i="2"/>
  <c r="L48" i="2"/>
  <c r="D48" i="2"/>
  <c r="L46" i="2"/>
  <c r="D46" i="2"/>
  <c r="C54" i="2"/>
  <c r="U54" i="2"/>
  <c r="M54" i="2"/>
  <c r="I54" i="2"/>
  <c r="E54" i="2"/>
  <c r="O48" i="2"/>
  <c r="K48" i="2"/>
  <c r="G48" i="2"/>
  <c r="O46" i="2"/>
  <c r="K46" i="2"/>
  <c r="G46" i="2"/>
  <c r="P54" i="2"/>
  <c r="L54" i="2"/>
  <c r="H54" i="2"/>
  <c r="D54" i="2"/>
  <c r="N48" i="2"/>
  <c r="J48" i="2"/>
  <c r="F48" i="2"/>
  <c r="N46" i="2"/>
  <c r="J46" i="2"/>
  <c r="F46" i="2"/>
  <c r="Q54" i="2"/>
  <c r="C48" i="2"/>
  <c r="P48" i="2"/>
  <c r="H48" i="2"/>
  <c r="P46" i="2"/>
  <c r="H46" i="2"/>
  <c r="P62" i="2"/>
  <c r="I57" i="2"/>
  <c r="Q32" i="2"/>
  <c r="P76" i="2"/>
  <c r="Q38" i="2"/>
  <c r="C55" i="2"/>
  <c r="P55" i="2"/>
  <c r="K55" i="2"/>
  <c r="F55" i="2"/>
  <c r="U47" i="2"/>
  <c r="I47" i="2"/>
  <c r="E47" i="2"/>
  <c r="C47" i="2"/>
  <c r="C57" i="2"/>
  <c r="O55" i="2"/>
  <c r="J55" i="2"/>
  <c r="D55" i="2"/>
  <c r="N49" i="2"/>
  <c r="F49" i="2"/>
  <c r="P47" i="2"/>
  <c r="L47" i="2"/>
  <c r="H47" i="2"/>
  <c r="D47" i="2"/>
  <c r="P45" i="2"/>
  <c r="L45" i="2"/>
  <c r="H45" i="2"/>
  <c r="Q24" i="2"/>
  <c r="Q26" i="2"/>
  <c r="E57" i="2"/>
  <c r="M47" i="2"/>
  <c r="Q28" i="2"/>
  <c r="Q34" i="2"/>
  <c r="U34" i="2"/>
  <c r="P57" i="2"/>
  <c r="H57" i="2"/>
  <c r="D57" i="2"/>
  <c r="G57" i="2"/>
  <c r="U36" i="2"/>
  <c r="U32" i="2"/>
  <c r="N57" i="2"/>
  <c r="J57" i="2"/>
  <c r="F57" i="2"/>
  <c r="U26" i="2"/>
  <c r="L57" i="2"/>
  <c r="K57" i="2"/>
  <c r="U56" i="2"/>
  <c r="M56" i="2"/>
  <c r="I56" i="2"/>
  <c r="E56" i="2"/>
  <c r="C56" i="2"/>
  <c r="P56" i="2"/>
  <c r="L56" i="2"/>
  <c r="H56" i="2"/>
  <c r="D56" i="2"/>
  <c r="O56" i="2"/>
  <c r="K56" i="2"/>
  <c r="G56" i="2"/>
  <c r="U55" i="2"/>
  <c r="M55" i="2"/>
  <c r="I55" i="2"/>
  <c r="E55" i="2"/>
  <c r="C49" i="2"/>
  <c r="U49" i="2"/>
  <c r="I49" i="2"/>
  <c r="E49" i="2"/>
  <c r="P49" i="2"/>
  <c r="L49" i="2"/>
  <c r="H49" i="2"/>
  <c r="D49" i="2"/>
  <c r="M49" i="2"/>
  <c r="Q43" i="2" l="1"/>
  <c r="U38" i="2"/>
  <c r="U28" i="2"/>
  <c r="O57" i="2"/>
  <c r="U30" i="2"/>
  <c r="U57" i="2"/>
  <c r="M57" i="2"/>
  <c r="G58" i="2"/>
  <c r="U24" i="2"/>
  <c r="N58" i="2"/>
  <c r="U58" i="2"/>
  <c r="L58" i="2"/>
  <c r="U29" i="2"/>
  <c r="U35" i="2"/>
  <c r="U39" i="2"/>
  <c r="I58" i="2"/>
  <c r="F58" i="2"/>
  <c r="U37" i="2"/>
  <c r="O58" i="2"/>
  <c r="U33" i="2"/>
  <c r="J58" i="2"/>
  <c r="Q58" i="2"/>
  <c r="P58" i="2"/>
  <c r="H58" i="2"/>
  <c r="U27" i="2"/>
  <c r="K58" i="2"/>
  <c r="C58" i="2"/>
  <c r="U31" i="2"/>
  <c r="E58" i="2"/>
  <c r="M58" i="2"/>
  <c r="Q44" i="2"/>
  <c r="O44" i="2"/>
  <c r="D44" i="2"/>
  <c r="L44" i="2"/>
  <c r="E44" i="2"/>
  <c r="M44" i="2"/>
  <c r="F44" i="2"/>
  <c r="J44" i="2"/>
  <c r="N44" i="2"/>
  <c r="G44" i="2"/>
  <c r="K44" i="2"/>
  <c r="C44" i="2"/>
  <c r="H44" i="2"/>
  <c r="P44" i="2"/>
  <c r="U25" i="2"/>
  <c r="I44" i="2"/>
  <c r="U44" i="2"/>
  <c r="D43" i="2"/>
  <c r="H43" i="2"/>
  <c r="L43" i="2"/>
  <c r="P43" i="2"/>
  <c r="C43" i="2"/>
  <c r="E43" i="2"/>
  <c r="I43" i="2"/>
  <c r="M43" i="2"/>
  <c r="U43" i="2"/>
  <c r="F43" i="2"/>
  <c r="J43" i="2"/>
  <c r="N43" i="2"/>
  <c r="G43" i="2"/>
  <c r="K43" i="2"/>
  <c r="O43" i="2"/>
</calcChain>
</file>

<file path=xl/sharedStrings.xml><?xml version="1.0" encoding="utf-8"?>
<sst xmlns="http://schemas.openxmlformats.org/spreadsheetml/2006/main" count="486" uniqueCount="76">
  <si>
    <t>Localizzazione</t>
  </si>
  <si>
    <t>Autostrada</t>
  </si>
  <si>
    <t>Strada Urbana</t>
  </si>
  <si>
    <t>Strada Provinciale</t>
  </si>
  <si>
    <t>Strada Regionale</t>
  </si>
  <si>
    <t>Strada Statale</t>
  </si>
  <si>
    <t xml:space="preserve">Strada Comunale </t>
  </si>
  <si>
    <t>Altra Strada</t>
  </si>
  <si>
    <t>Valori assoluti</t>
  </si>
  <si>
    <t>n° incidenti</t>
  </si>
  <si>
    <t>n° inc.mortali</t>
  </si>
  <si>
    <t>Composizione percentuale per tipologia di strada</t>
  </si>
  <si>
    <t xml:space="preserve"> 2002/01</t>
  </si>
  <si>
    <t xml:space="preserve"> 2003/02</t>
  </si>
  <si>
    <t xml:space="preserve"> 2004/03</t>
  </si>
  <si>
    <t xml:space="preserve"> 2005/04</t>
  </si>
  <si>
    <t xml:space="preserve"> 2006/05</t>
  </si>
  <si>
    <t xml:space="preserve"> 2007/06</t>
  </si>
  <si>
    <t xml:space="preserve"> 2008/07</t>
  </si>
  <si>
    <t xml:space="preserve"> 2009/08</t>
  </si>
  <si>
    <t xml:space="preserve"> 2010/09</t>
  </si>
  <si>
    <t xml:space="preserve"> 2011/10</t>
  </si>
  <si>
    <t xml:space="preserve"> 2012/11</t>
  </si>
  <si>
    <t xml:space="preserve"> 2013/12</t>
  </si>
  <si>
    <t>2014/13</t>
  </si>
  <si>
    <t>Frequenza</t>
  </si>
  <si>
    <t>Percentuale</t>
  </si>
  <si>
    <t>Percentuale valida</t>
  </si>
  <si>
    <t>Percentuale cumulata</t>
  </si>
  <si>
    <t>Validi</t>
  </si>
  <si>
    <t>Strada regionale entro l'abitato</t>
  </si>
  <si>
    <t>Strada urbana</t>
  </si>
  <si>
    <t>Strada statale nell'abitato</t>
  </si>
  <si>
    <t>Strada comunale extraurbana</t>
  </si>
  <si>
    <t>Strada provinciale fuori dell'abitato</t>
  </si>
  <si>
    <t>Strada statale fuori dell'abitato</t>
  </si>
  <si>
    <t>Strada regionale fuori l'abitato</t>
  </si>
  <si>
    <t>Totale</t>
  </si>
  <si>
    <t xml:space="preserve"> </t>
  </si>
  <si>
    <t>Strada Comunale</t>
  </si>
  <si>
    <t>Altra strada</t>
  </si>
  <si>
    <t>Incidenti</t>
  </si>
  <si>
    <t>Incidenti mortali</t>
  </si>
  <si>
    <t>Incidenti mortali - Localizzazione dell'incidente</t>
  </si>
  <si>
    <t>Morti</t>
  </si>
  <si>
    <t>Feriti</t>
  </si>
  <si>
    <t>Incidenti - Localizzazione dell'incidente</t>
  </si>
  <si>
    <t>2015/14</t>
  </si>
  <si>
    <t>Localizzazione dell'incidente</t>
  </si>
  <si>
    <t>Strada provinciale nell'abitato</t>
  </si>
  <si>
    <t>Morti Localizzazione dell'incidente</t>
  </si>
  <si>
    <r>
      <rPr>
        <i/>
        <sz val="9"/>
        <color theme="1"/>
        <rFont val="Times"/>
        <family val="1"/>
      </rPr>
      <t>Fonte:</t>
    </r>
    <r>
      <rPr>
        <sz val="9"/>
        <color theme="1"/>
        <rFont val="Times"/>
        <family val="1"/>
      </rPr>
      <t xml:space="preserve"> elaborazione Ministero delle Infrastrutture e dei Trasporti su dati ISTAT.</t>
    </r>
  </si>
  <si>
    <t>-</t>
  </si>
  <si>
    <t>2016/15</t>
  </si>
  <si>
    <t>Incidenti 2016</t>
  </si>
  <si>
    <t>Incidenti mortali 2016</t>
  </si>
  <si>
    <t>Morti 2016</t>
  </si>
  <si>
    <t>Feriti 2016</t>
  </si>
  <si>
    <t>Totale per tipologia</t>
  </si>
  <si>
    <t>Totale per anno</t>
  </si>
  <si>
    <t>Variazioni medie annue</t>
  </si>
  <si>
    <t>2017/16</t>
  </si>
  <si>
    <t>Incidenti 2017</t>
  </si>
  <si>
    <t>Incidenti mortali 2017</t>
  </si>
  <si>
    <t>Morti 2017</t>
  </si>
  <si>
    <t>Feriti 2017</t>
  </si>
  <si>
    <t>Var. 2018/01</t>
  </si>
  <si>
    <t>Var. 2018/10</t>
  </si>
  <si>
    <t>Tab. IS.TS.1 - Incidenti ed incidenti mortali per localizzazione - Anni 2001-2018</t>
  </si>
  <si>
    <t>Incidenti 2018</t>
  </si>
  <si>
    <t>Incidenti mortali 2018</t>
  </si>
  <si>
    <t>Morti 2018</t>
  </si>
  <si>
    <t>Feriti 2018</t>
  </si>
  <si>
    <t>Composizione percentuale per anno</t>
  </si>
  <si>
    <t>Variazioni annue</t>
  </si>
  <si>
    <t>2018/17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</si>
</sst>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-;\-* #,##0.00_-;_-* &quot;-&quot;??_-;_-@_-"/>
    <numFmt numFmtId="165" formatCode="###0"/>
    <numFmt numFmtId="166" formatCode="####.0"/>
    <numFmt numFmtId="167" formatCode="_-* #,##0_-;\-* #,##0_-;_-* &quot;-&quot;??_-;_-@_-"/>
  </numFmts>
  <fonts count="31" x14ac:knownFonts="1">
    <font>
      <sz val="11"/>
      <color theme="1"/>
      <name val="Calibri"/>
      <family val="2"/>
      <scheme val="minor"/>
    </font>
    <font>
      <sz val="8"/>
      <color theme="1"/>
      <name val="Arial Narrow"/>
      <family val="2"/>
    </font>
    <font>
      <sz val="9"/>
      <color theme="1"/>
      <name val="Calibri"/>
      <family val="2"/>
      <scheme val="minor"/>
    </font>
    <font>
      <sz val="10"/>
      <color indexed="8"/>
      <name val="Arial"/>
      <family val="2"/>
    </font>
    <font>
      <sz val="11"/>
      <color indexed="8"/>
      <name val="Calibri"/>
      <family val="2"/>
    </font>
    <font>
      <b/>
      <sz val="11"/>
      <color theme="1"/>
      <name val="Calibri"/>
      <family val="2"/>
      <scheme val="minor"/>
    </font>
    <font>
      <i/>
      <sz val="10"/>
      <color theme="1"/>
      <name val="Times New Roman"/>
      <family val="1"/>
    </font>
    <font>
      <i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Times New Roman"/>
      <family val="1"/>
    </font>
    <font>
      <b/>
      <sz val="11"/>
      <color theme="1"/>
      <name val="Times New Roman"/>
      <family val="1"/>
    </font>
    <font>
      <sz val="10"/>
      <color theme="1"/>
      <name val="Times New Roman"/>
      <family val="1"/>
    </font>
    <font>
      <sz val="9"/>
      <color theme="1"/>
      <name val="Times New Roman"/>
      <family val="1"/>
    </font>
    <font>
      <sz val="8"/>
      <color theme="1"/>
      <name val="Times New Roman"/>
      <family val="1"/>
    </font>
    <font>
      <sz val="8"/>
      <color indexed="8"/>
      <name val="Times New Roman"/>
      <family val="1"/>
    </font>
    <font>
      <b/>
      <sz val="8"/>
      <color indexed="8"/>
      <name val="Times New Roman"/>
      <family val="1"/>
    </font>
    <font>
      <i/>
      <sz val="8"/>
      <color theme="1"/>
      <name val="Times New Roman"/>
      <family val="1"/>
    </font>
    <font>
      <i/>
      <sz val="8"/>
      <color indexed="8"/>
      <name val="Times New Roman"/>
      <family val="1"/>
    </font>
    <font>
      <b/>
      <i/>
      <sz val="8"/>
      <color indexed="8"/>
      <name val="Times New Roman"/>
      <family val="1"/>
    </font>
    <font>
      <b/>
      <sz val="5"/>
      <color theme="1"/>
      <name val="Times New Roman"/>
      <family val="1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7"/>
      <color indexed="8"/>
      <name val="Arial Bold"/>
    </font>
    <font>
      <i/>
      <sz val="11"/>
      <color theme="1"/>
      <name val="Calibri"/>
      <family val="2"/>
      <scheme val="minor"/>
    </font>
    <font>
      <sz val="10"/>
      <name val="Arial"/>
      <family val="2"/>
    </font>
    <font>
      <sz val="7"/>
      <color indexed="8"/>
      <name val="Arial"/>
      <family val="2"/>
    </font>
    <font>
      <sz val="9"/>
      <color theme="1"/>
      <name val="Times"/>
      <family val="1"/>
    </font>
    <font>
      <i/>
      <sz val="9"/>
      <color theme="1"/>
      <name val="Times"/>
      <family val="1"/>
    </font>
    <font>
      <sz val="10"/>
      <name val="Arial"/>
      <family val="2"/>
    </font>
    <font>
      <sz val="7"/>
      <color indexed="8"/>
      <name val="Arial"/>
      <family val="2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22"/>
      </left>
      <right style="thin">
        <color indexed="22"/>
      </right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/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medium">
        <color indexed="8"/>
      </right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/>
      <diagonal/>
    </border>
  </borders>
  <cellStyleXfs count="10">
    <xf numFmtId="0" fontId="0" fillId="0" borderId="0"/>
    <xf numFmtId="0" fontId="3" fillId="0" borderId="0"/>
    <xf numFmtId="0" fontId="3" fillId="0" borderId="0"/>
    <xf numFmtId="164" fontId="20" fillId="0" borderId="0" applyFont="0" applyFill="0" applyBorder="0" applyAlignment="0" applyProtection="0"/>
    <xf numFmtId="0" fontId="21" fillId="0" borderId="0"/>
    <xf numFmtId="0" fontId="24" fillId="0" borderId="0"/>
    <xf numFmtId="0" fontId="28" fillId="0" borderId="0"/>
    <xf numFmtId="0" fontId="21" fillId="0" borderId="0"/>
    <xf numFmtId="0" fontId="21" fillId="0" borderId="0"/>
    <xf numFmtId="0" fontId="21" fillId="0" borderId="0"/>
  </cellStyleXfs>
  <cellXfs count="198">
    <xf numFmtId="0" fontId="0" fillId="0" borderId="0" xfId="0"/>
    <xf numFmtId="0" fontId="0" fillId="0" borderId="0" xfId="0"/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/>
    <xf numFmtId="4" fontId="4" fillId="0" borderId="1" xfId="1" applyNumberFormat="1" applyFont="1" applyFill="1" applyBorder="1" applyAlignment="1">
      <alignment horizontal="right" wrapText="1"/>
    </xf>
    <xf numFmtId="4" fontId="4" fillId="0" borderId="1" xfId="2" applyNumberFormat="1" applyFont="1" applyFill="1" applyBorder="1" applyAlignment="1">
      <alignment horizontal="right" wrapText="1"/>
    </xf>
    <xf numFmtId="0" fontId="9" fillId="0" borderId="0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3" fontId="12" fillId="0" borderId="0" xfId="0" applyNumberFormat="1" applyFont="1" applyBorder="1" applyAlignment="1">
      <alignment vertical="center"/>
    </xf>
    <xf numFmtId="4" fontId="4" fillId="0" borderId="5" xfId="2" applyNumberFormat="1" applyFont="1" applyFill="1" applyBorder="1" applyAlignment="1">
      <alignment horizontal="right" wrapText="1"/>
    </xf>
    <xf numFmtId="0" fontId="13" fillId="0" borderId="0" xfId="0" applyFont="1" applyBorder="1" applyAlignment="1">
      <alignment vertical="center" wrapText="1"/>
    </xf>
    <xf numFmtId="3" fontId="14" fillId="0" borderId="4" xfId="2" applyNumberFormat="1" applyFont="1" applyFill="1" applyBorder="1" applyAlignment="1">
      <alignment horizontal="right" vertical="center" wrapText="1"/>
    </xf>
    <xf numFmtId="3" fontId="14" fillId="0" borderId="0" xfId="2" applyNumberFormat="1" applyFont="1" applyFill="1" applyBorder="1" applyAlignment="1">
      <alignment horizontal="right" vertical="center" wrapText="1"/>
    </xf>
    <xf numFmtId="3" fontId="15" fillId="0" borderId="4" xfId="2" applyNumberFormat="1" applyFont="1" applyFill="1" applyBorder="1" applyAlignment="1">
      <alignment horizontal="right" vertical="center" wrapText="1"/>
    </xf>
    <xf numFmtId="0" fontId="16" fillId="0" borderId="3" xfId="0" applyFont="1" applyBorder="1" applyAlignment="1">
      <alignment vertical="center" wrapText="1"/>
    </xf>
    <xf numFmtId="3" fontId="17" fillId="0" borderId="3" xfId="2" applyNumberFormat="1" applyFont="1" applyFill="1" applyBorder="1" applyAlignment="1">
      <alignment horizontal="right" vertical="center" wrapText="1"/>
    </xf>
    <xf numFmtId="3" fontId="17" fillId="0" borderId="0" xfId="2" applyNumberFormat="1" applyFont="1" applyFill="1" applyBorder="1" applyAlignment="1">
      <alignment horizontal="right" vertical="center" wrapText="1"/>
    </xf>
    <xf numFmtId="3" fontId="18" fillId="0" borderId="3" xfId="2" applyNumberFormat="1" applyFont="1" applyFill="1" applyBorder="1" applyAlignment="1">
      <alignment horizontal="right" vertical="center" wrapText="1"/>
    </xf>
    <xf numFmtId="0" fontId="13" fillId="0" borderId="4" xfId="0" applyFont="1" applyBorder="1" applyAlignment="1">
      <alignment vertical="center" wrapText="1"/>
    </xf>
    <xf numFmtId="3" fontId="15" fillId="0" borderId="0" xfId="2" applyNumberFormat="1" applyFont="1" applyFill="1" applyBorder="1" applyAlignment="1">
      <alignment horizontal="right" vertical="center" wrapText="1"/>
    </xf>
    <xf numFmtId="4" fontId="14" fillId="0" borderId="4" xfId="2" applyNumberFormat="1" applyFont="1" applyFill="1" applyBorder="1" applyAlignment="1">
      <alignment horizontal="right" vertical="center" wrapText="1"/>
    </xf>
    <xf numFmtId="4" fontId="17" fillId="0" borderId="3" xfId="2" applyNumberFormat="1" applyFont="1" applyFill="1" applyBorder="1" applyAlignment="1">
      <alignment horizontal="right" vertical="center" wrapText="1"/>
    </xf>
    <xf numFmtId="4" fontId="15" fillId="0" borderId="4" xfId="2" applyNumberFormat="1" applyFont="1" applyFill="1" applyBorder="1" applyAlignment="1">
      <alignment horizontal="right" vertical="center" wrapText="1"/>
    </xf>
    <xf numFmtId="4" fontId="18" fillId="0" borderId="3" xfId="2" applyNumberFormat="1" applyFont="1" applyFill="1" applyBorder="1" applyAlignment="1">
      <alignment horizontal="right" vertical="center" wrapText="1"/>
    </xf>
    <xf numFmtId="0" fontId="0" fillId="0" borderId="0" xfId="0" applyBorder="1" applyAlignment="1">
      <alignment vertical="center" wrapText="1"/>
    </xf>
    <xf numFmtId="0" fontId="16" fillId="0" borderId="0" xfId="0" applyFont="1" applyBorder="1" applyAlignment="1">
      <alignment vertical="center" wrapText="1"/>
    </xf>
    <xf numFmtId="4" fontId="18" fillId="0" borderId="0" xfId="2" applyNumberFormat="1" applyFont="1" applyFill="1" applyBorder="1" applyAlignment="1">
      <alignment horizontal="right" vertical="center" wrapText="1"/>
    </xf>
    <xf numFmtId="0" fontId="19" fillId="0" borderId="3" xfId="0" applyFont="1" applyBorder="1" applyAlignment="1">
      <alignment horizontal="center" vertical="center" wrapText="1"/>
    </xf>
    <xf numFmtId="0" fontId="19" fillId="0" borderId="0" xfId="0" applyFont="1" applyBorder="1" applyAlignment="1">
      <alignment horizontal="center" vertical="center" wrapText="1"/>
    </xf>
    <xf numFmtId="0" fontId="21" fillId="0" borderId="0" xfId="4"/>
    <xf numFmtId="165" fontId="0" fillId="0" borderId="0" xfId="0" applyNumberFormat="1"/>
    <xf numFmtId="167" fontId="0" fillId="0" borderId="0" xfId="3" applyNumberFormat="1" applyFont="1"/>
    <xf numFmtId="167" fontId="0" fillId="0" borderId="0" xfId="3" applyNumberFormat="1" applyFont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23" fillId="0" borderId="0" xfId="0" applyFont="1" applyAlignment="1">
      <alignment horizontal="center" vertical="center"/>
    </xf>
    <xf numFmtId="0" fontId="0" fillId="0" borderId="0" xfId="0" applyFont="1" applyAlignment="1">
      <alignment horizontal="center" vertical="center"/>
    </xf>
    <xf numFmtId="167" fontId="23" fillId="0" borderId="0" xfId="3" applyNumberFormat="1" applyFont="1" applyAlignment="1">
      <alignment vertical="center"/>
    </xf>
    <xf numFmtId="167" fontId="23" fillId="0" borderId="0" xfId="3" applyNumberFormat="1" applyFont="1"/>
    <xf numFmtId="0" fontId="24" fillId="0" borderId="0" xfId="5"/>
    <xf numFmtId="0" fontId="25" fillId="0" borderId="8" xfId="5" applyFont="1" applyBorder="1" applyAlignment="1">
      <alignment horizontal="center" wrapText="1"/>
    </xf>
    <xf numFmtId="0" fontId="25" fillId="0" borderId="9" xfId="5" applyFont="1" applyBorder="1" applyAlignment="1">
      <alignment horizontal="center" wrapText="1"/>
    </xf>
    <xf numFmtId="0" fontId="25" fillId="0" borderId="10" xfId="5" applyFont="1" applyBorder="1" applyAlignment="1">
      <alignment horizontal="center" wrapText="1"/>
    </xf>
    <xf numFmtId="0" fontId="25" fillId="0" borderId="12" xfId="5" applyFont="1" applyBorder="1" applyAlignment="1">
      <alignment horizontal="left" vertical="top" wrapText="1"/>
    </xf>
    <xf numFmtId="165" fontId="25" fillId="0" borderId="13" xfId="5" applyNumberFormat="1" applyFont="1" applyBorder="1" applyAlignment="1">
      <alignment horizontal="right" vertical="top"/>
    </xf>
    <xf numFmtId="166" fontId="25" fillId="0" borderId="14" xfId="5" applyNumberFormat="1" applyFont="1" applyBorder="1" applyAlignment="1">
      <alignment horizontal="right" vertical="top"/>
    </xf>
    <xf numFmtId="166" fontId="25" fillId="0" borderId="15" xfId="5" applyNumberFormat="1" applyFont="1" applyBorder="1" applyAlignment="1">
      <alignment horizontal="right" vertical="top"/>
    </xf>
    <xf numFmtId="0" fontId="25" fillId="0" borderId="17" xfId="5" applyFont="1" applyBorder="1" applyAlignment="1">
      <alignment horizontal="left" vertical="top" wrapText="1"/>
    </xf>
    <xf numFmtId="165" fontId="25" fillId="0" borderId="18" xfId="5" applyNumberFormat="1" applyFont="1" applyBorder="1" applyAlignment="1">
      <alignment horizontal="right" vertical="top"/>
    </xf>
    <xf numFmtId="166" fontId="25" fillId="0" borderId="19" xfId="5" applyNumberFormat="1" applyFont="1" applyBorder="1" applyAlignment="1">
      <alignment horizontal="right" vertical="top"/>
    </xf>
    <xf numFmtId="166" fontId="25" fillId="0" borderId="20" xfId="5" applyNumberFormat="1" applyFont="1" applyBorder="1" applyAlignment="1">
      <alignment horizontal="right" vertical="top"/>
    </xf>
    <xf numFmtId="0" fontId="25" fillId="0" borderId="22" xfId="5" applyFont="1" applyBorder="1" applyAlignment="1">
      <alignment horizontal="left" vertical="top" wrapText="1"/>
    </xf>
    <xf numFmtId="165" fontId="25" fillId="0" borderId="23" xfId="5" applyNumberFormat="1" applyFont="1" applyBorder="1" applyAlignment="1">
      <alignment horizontal="right" vertical="top"/>
    </xf>
    <xf numFmtId="166" fontId="25" fillId="0" borderId="24" xfId="5" applyNumberFormat="1" applyFont="1" applyBorder="1" applyAlignment="1">
      <alignment horizontal="right" vertical="top"/>
    </xf>
    <xf numFmtId="0" fontId="24" fillId="0" borderId="25" xfId="5" applyBorder="1" applyAlignment="1">
      <alignment horizontal="center" vertical="center"/>
    </xf>
    <xf numFmtId="0" fontId="22" fillId="0" borderId="0" xfId="5" applyFont="1" applyBorder="1" applyAlignment="1">
      <alignment horizontal="center" vertical="center" wrapText="1"/>
    </xf>
    <xf numFmtId="0" fontId="24" fillId="0" borderId="6" xfId="5" applyBorder="1" applyAlignment="1">
      <alignment horizontal="center" vertical="center" wrapText="1"/>
    </xf>
    <xf numFmtId="0" fontId="24" fillId="0" borderId="7" xfId="5" applyFont="1" applyBorder="1" applyAlignment="1">
      <alignment horizontal="center" vertical="center"/>
    </xf>
    <xf numFmtId="0" fontId="25" fillId="0" borderId="11" xfId="5" applyFont="1" applyBorder="1" applyAlignment="1">
      <alignment horizontal="left" vertical="top" wrapText="1"/>
    </xf>
    <xf numFmtId="0" fontId="24" fillId="0" borderId="16" xfId="5" applyFont="1" applyBorder="1" applyAlignment="1">
      <alignment horizontal="center" vertical="center"/>
    </xf>
    <xf numFmtId="0" fontId="24" fillId="0" borderId="21" xfId="5" applyFont="1" applyBorder="1" applyAlignment="1">
      <alignment horizontal="center" vertical="center"/>
    </xf>
    <xf numFmtId="167" fontId="20" fillId="0" borderId="0" xfId="3" applyNumberFormat="1" applyFont="1" applyAlignment="1">
      <alignment vertical="center"/>
    </xf>
    <xf numFmtId="0" fontId="26" fillId="0" borderId="0" xfId="0" applyFont="1"/>
    <xf numFmtId="0" fontId="28" fillId="0" borderId="0" xfId="6"/>
    <xf numFmtId="0" fontId="29" fillId="0" borderId="8" xfId="6" applyFont="1" applyBorder="1" applyAlignment="1">
      <alignment horizontal="center" wrapText="1"/>
    </xf>
    <xf numFmtId="0" fontId="29" fillId="0" borderId="9" xfId="6" applyFont="1" applyBorder="1" applyAlignment="1">
      <alignment horizontal="center" wrapText="1"/>
    </xf>
    <xf numFmtId="0" fontId="29" fillId="0" borderId="10" xfId="6" applyFont="1" applyBorder="1" applyAlignment="1">
      <alignment horizontal="center" wrapText="1"/>
    </xf>
    <xf numFmtId="0" fontId="29" fillId="0" borderId="12" xfId="6" applyFont="1" applyBorder="1" applyAlignment="1">
      <alignment horizontal="left" vertical="top" wrapText="1"/>
    </xf>
    <xf numFmtId="165" fontId="29" fillId="0" borderId="13" xfId="6" applyNumberFormat="1" applyFont="1" applyBorder="1" applyAlignment="1">
      <alignment horizontal="right" vertical="top"/>
    </xf>
    <xf numFmtId="166" fontId="29" fillId="0" borderId="14" xfId="6" applyNumberFormat="1" applyFont="1" applyBorder="1" applyAlignment="1">
      <alignment horizontal="right" vertical="top"/>
    </xf>
    <xf numFmtId="166" fontId="29" fillId="0" borderId="15" xfId="6" applyNumberFormat="1" applyFont="1" applyBorder="1" applyAlignment="1">
      <alignment horizontal="right" vertical="top"/>
    </xf>
    <xf numFmtId="0" fontId="29" fillId="0" borderId="17" xfId="6" applyFont="1" applyBorder="1" applyAlignment="1">
      <alignment horizontal="left" vertical="top" wrapText="1"/>
    </xf>
    <xf numFmtId="165" fontId="29" fillId="0" borderId="18" xfId="6" applyNumberFormat="1" applyFont="1" applyBorder="1" applyAlignment="1">
      <alignment horizontal="right" vertical="top"/>
    </xf>
    <xf numFmtId="166" fontId="29" fillId="0" borderId="19" xfId="6" applyNumberFormat="1" applyFont="1" applyBorder="1" applyAlignment="1">
      <alignment horizontal="right" vertical="top"/>
    </xf>
    <xf numFmtId="166" fontId="29" fillId="0" borderId="20" xfId="6" applyNumberFormat="1" applyFont="1" applyBorder="1" applyAlignment="1">
      <alignment horizontal="right" vertical="top"/>
    </xf>
    <xf numFmtId="0" fontId="29" fillId="0" borderId="22" xfId="6" applyFont="1" applyBorder="1" applyAlignment="1">
      <alignment horizontal="left" vertical="top" wrapText="1"/>
    </xf>
    <xf numFmtId="165" fontId="29" fillId="0" borderId="23" xfId="6" applyNumberFormat="1" applyFont="1" applyBorder="1" applyAlignment="1">
      <alignment horizontal="right" vertical="top"/>
    </xf>
    <xf numFmtId="166" fontId="29" fillId="0" borderId="24" xfId="6" applyNumberFormat="1" applyFont="1" applyBorder="1" applyAlignment="1">
      <alignment horizontal="right" vertical="top"/>
    </xf>
    <xf numFmtId="0" fontId="28" fillId="0" borderId="25" xfId="6" applyBorder="1" applyAlignment="1">
      <alignment horizontal="center" vertical="center"/>
    </xf>
    <xf numFmtId="0" fontId="5" fillId="0" borderId="0" xfId="0" applyFont="1"/>
    <xf numFmtId="0" fontId="21" fillId="0" borderId="0" xfId="7"/>
    <xf numFmtId="0" fontId="25" fillId="0" borderId="8" xfId="7" applyFont="1" applyBorder="1" applyAlignment="1">
      <alignment horizontal="center" wrapText="1"/>
    </xf>
    <xf numFmtId="0" fontId="25" fillId="0" borderId="9" xfId="7" applyFont="1" applyBorder="1" applyAlignment="1">
      <alignment horizontal="center" wrapText="1"/>
    </xf>
    <xf numFmtId="0" fontId="25" fillId="0" borderId="10" xfId="7" applyFont="1" applyBorder="1" applyAlignment="1">
      <alignment horizontal="center" wrapText="1"/>
    </xf>
    <xf numFmtId="0" fontId="21" fillId="0" borderId="0" xfId="7" applyFont="1" applyBorder="1" applyAlignment="1">
      <alignment horizontal="center" vertical="center"/>
    </xf>
    <xf numFmtId="0" fontId="25" fillId="0" borderId="12" xfId="7" applyFont="1" applyBorder="1" applyAlignment="1">
      <alignment horizontal="left" vertical="top" wrapText="1"/>
    </xf>
    <xf numFmtId="165" fontId="25" fillId="0" borderId="13" xfId="7" applyNumberFormat="1" applyFont="1" applyBorder="1" applyAlignment="1">
      <alignment horizontal="right" vertical="top"/>
    </xf>
    <xf numFmtId="166" fontId="25" fillId="0" borderId="14" xfId="7" applyNumberFormat="1" applyFont="1" applyBorder="1" applyAlignment="1">
      <alignment horizontal="right" vertical="top"/>
    </xf>
    <xf numFmtId="166" fontId="25" fillId="0" borderId="15" xfId="7" applyNumberFormat="1" applyFont="1" applyBorder="1" applyAlignment="1">
      <alignment horizontal="right" vertical="top"/>
    </xf>
    <xf numFmtId="0" fontId="25" fillId="0" borderId="17" xfId="7" applyFont="1" applyBorder="1" applyAlignment="1">
      <alignment horizontal="left" vertical="top" wrapText="1"/>
    </xf>
    <xf numFmtId="165" fontId="25" fillId="0" borderId="18" xfId="7" applyNumberFormat="1" applyFont="1" applyBorder="1" applyAlignment="1">
      <alignment horizontal="right" vertical="top"/>
    </xf>
    <xf numFmtId="166" fontId="25" fillId="0" borderId="19" xfId="7" applyNumberFormat="1" applyFont="1" applyBorder="1" applyAlignment="1">
      <alignment horizontal="right" vertical="top"/>
    </xf>
    <xf numFmtId="166" fontId="25" fillId="0" borderId="20" xfId="7" applyNumberFormat="1" applyFont="1" applyBorder="1" applyAlignment="1">
      <alignment horizontal="right" vertical="top"/>
    </xf>
    <xf numFmtId="0" fontId="25" fillId="0" borderId="22" xfId="7" applyFont="1" applyBorder="1" applyAlignment="1">
      <alignment horizontal="left" vertical="top" wrapText="1"/>
    </xf>
    <xf numFmtId="165" fontId="25" fillId="0" borderId="23" xfId="7" applyNumberFormat="1" applyFont="1" applyBorder="1" applyAlignment="1">
      <alignment horizontal="right" vertical="top"/>
    </xf>
    <xf numFmtId="166" fontId="25" fillId="0" borderId="24" xfId="7" applyNumberFormat="1" applyFont="1" applyBorder="1" applyAlignment="1">
      <alignment horizontal="right" vertical="top"/>
    </xf>
    <xf numFmtId="0" fontId="21" fillId="0" borderId="25" xfId="7" applyBorder="1" applyAlignment="1">
      <alignment horizontal="center" vertical="center"/>
    </xf>
    <xf numFmtId="0" fontId="10" fillId="0" borderId="3" xfId="0" applyFont="1" applyBorder="1" applyAlignment="1">
      <alignment vertical="center"/>
    </xf>
    <xf numFmtId="0" fontId="5" fillId="0" borderId="3" xfId="0" applyFont="1" applyBorder="1" applyAlignment="1">
      <alignment vertical="center"/>
    </xf>
    <xf numFmtId="0" fontId="5" fillId="0" borderId="3" xfId="0" applyFont="1" applyBorder="1" applyAlignment="1">
      <alignment vertical="center"/>
    </xf>
    <xf numFmtId="0" fontId="21" fillId="0" borderId="0" xfId="8"/>
    <xf numFmtId="0" fontId="25" fillId="0" borderId="8" xfId="8" applyFont="1" applyBorder="1" applyAlignment="1">
      <alignment horizontal="center" wrapText="1"/>
    </xf>
    <xf numFmtId="0" fontId="25" fillId="0" borderId="9" xfId="8" applyFont="1" applyBorder="1" applyAlignment="1">
      <alignment horizontal="center" wrapText="1"/>
    </xf>
    <xf numFmtId="0" fontId="25" fillId="0" borderId="10" xfId="8" applyFont="1" applyBorder="1" applyAlignment="1">
      <alignment horizontal="center" wrapText="1"/>
    </xf>
    <xf numFmtId="0" fontId="25" fillId="0" borderId="12" xfId="8" applyFont="1" applyBorder="1" applyAlignment="1">
      <alignment horizontal="left" vertical="top" wrapText="1"/>
    </xf>
    <xf numFmtId="165" fontId="25" fillId="0" borderId="13" xfId="8" applyNumberFormat="1" applyFont="1" applyBorder="1" applyAlignment="1">
      <alignment horizontal="right" vertical="top"/>
    </xf>
    <xf numFmtId="166" fontId="25" fillId="0" borderId="14" xfId="8" applyNumberFormat="1" applyFont="1" applyBorder="1" applyAlignment="1">
      <alignment horizontal="right" vertical="top"/>
    </xf>
    <xf numFmtId="166" fontId="25" fillId="0" borderId="15" xfId="8" applyNumberFormat="1" applyFont="1" applyBorder="1" applyAlignment="1">
      <alignment horizontal="right" vertical="top"/>
    </xf>
    <xf numFmtId="0" fontId="25" fillId="0" borderId="17" xfId="8" applyFont="1" applyBorder="1" applyAlignment="1">
      <alignment horizontal="left" vertical="top" wrapText="1"/>
    </xf>
    <xf numFmtId="165" fontId="25" fillId="0" borderId="18" xfId="8" applyNumberFormat="1" applyFont="1" applyBorder="1" applyAlignment="1">
      <alignment horizontal="right" vertical="top"/>
    </xf>
    <xf numFmtId="166" fontId="25" fillId="0" borderId="19" xfId="8" applyNumberFormat="1" applyFont="1" applyBorder="1" applyAlignment="1">
      <alignment horizontal="right" vertical="top"/>
    </xf>
    <xf numFmtId="166" fontId="25" fillId="0" borderId="20" xfId="8" applyNumberFormat="1" applyFont="1" applyBorder="1" applyAlignment="1">
      <alignment horizontal="right" vertical="top"/>
    </xf>
    <xf numFmtId="0" fontId="25" fillId="0" borderId="22" xfId="8" applyFont="1" applyBorder="1" applyAlignment="1">
      <alignment horizontal="left" vertical="top" wrapText="1"/>
    </xf>
    <xf numFmtId="165" fontId="25" fillId="0" borderId="23" xfId="8" applyNumberFormat="1" applyFont="1" applyBorder="1" applyAlignment="1">
      <alignment horizontal="right" vertical="top"/>
    </xf>
    <xf numFmtId="166" fontId="25" fillId="0" borderId="24" xfId="8" applyNumberFormat="1" applyFont="1" applyBorder="1" applyAlignment="1">
      <alignment horizontal="right" vertical="top"/>
    </xf>
    <xf numFmtId="0" fontId="21" fillId="0" borderId="25" xfId="8" applyBorder="1" applyAlignment="1">
      <alignment horizontal="center" vertical="center"/>
    </xf>
    <xf numFmtId="0" fontId="21" fillId="0" borderId="7" xfId="8" applyFont="1" applyBorder="1" applyAlignment="1">
      <alignment horizontal="center" vertical="center"/>
    </xf>
    <xf numFmtId="0" fontId="21" fillId="0" borderId="0" xfId="8" applyFont="1" applyBorder="1" applyAlignment="1">
      <alignment horizontal="center" vertical="center"/>
    </xf>
    <xf numFmtId="0" fontId="25" fillId="0" borderId="0" xfId="8" applyFont="1" applyBorder="1" applyAlignment="1">
      <alignment horizontal="center" wrapText="1"/>
    </xf>
    <xf numFmtId="166" fontId="25" fillId="0" borderId="0" xfId="8" applyNumberFormat="1" applyFont="1" applyBorder="1" applyAlignment="1">
      <alignment horizontal="right" vertical="top"/>
    </xf>
    <xf numFmtId="0" fontId="21" fillId="0" borderId="0" xfId="8" applyBorder="1" applyAlignment="1">
      <alignment horizontal="center" vertical="center"/>
    </xf>
    <xf numFmtId="4" fontId="0" fillId="0" borderId="0" xfId="0" applyNumberFormat="1"/>
    <xf numFmtId="0" fontId="5" fillId="0" borderId="3" xfId="0" applyFont="1" applyBorder="1" applyAlignment="1">
      <alignment vertical="center"/>
    </xf>
    <xf numFmtId="0" fontId="21" fillId="0" borderId="0" xfId="9"/>
    <xf numFmtId="0" fontId="25" fillId="0" borderId="8" xfId="9" applyFont="1" applyBorder="1" applyAlignment="1">
      <alignment horizontal="center" wrapText="1"/>
    </xf>
    <xf numFmtId="0" fontId="25" fillId="0" borderId="9" xfId="9" applyFont="1" applyBorder="1" applyAlignment="1">
      <alignment horizontal="center" wrapText="1"/>
    </xf>
    <xf numFmtId="0" fontId="25" fillId="0" borderId="10" xfId="9" applyFont="1" applyBorder="1" applyAlignment="1">
      <alignment horizontal="center" wrapText="1"/>
    </xf>
    <xf numFmtId="0" fontId="25" fillId="0" borderId="12" xfId="9" applyFont="1" applyBorder="1" applyAlignment="1">
      <alignment horizontal="left" vertical="top" wrapText="1"/>
    </xf>
    <xf numFmtId="165" fontId="25" fillId="0" borderId="13" xfId="9" applyNumberFormat="1" applyFont="1" applyBorder="1" applyAlignment="1">
      <alignment horizontal="right" vertical="top"/>
    </xf>
    <xf numFmtId="166" fontId="25" fillId="0" borderId="14" xfId="9" applyNumberFormat="1" applyFont="1" applyBorder="1" applyAlignment="1">
      <alignment horizontal="right" vertical="top"/>
    </xf>
    <xf numFmtId="166" fontId="25" fillId="0" borderId="15" xfId="9" applyNumberFormat="1" applyFont="1" applyBorder="1" applyAlignment="1">
      <alignment horizontal="right" vertical="top"/>
    </xf>
    <xf numFmtId="0" fontId="25" fillId="0" borderId="17" xfId="9" applyFont="1" applyBorder="1" applyAlignment="1">
      <alignment horizontal="left" vertical="top" wrapText="1"/>
    </xf>
    <xf numFmtId="165" fontId="25" fillId="0" borderId="18" xfId="9" applyNumberFormat="1" applyFont="1" applyBorder="1" applyAlignment="1">
      <alignment horizontal="right" vertical="top"/>
    </xf>
    <xf numFmtId="166" fontId="25" fillId="0" borderId="19" xfId="9" applyNumberFormat="1" applyFont="1" applyBorder="1" applyAlignment="1">
      <alignment horizontal="right" vertical="top"/>
    </xf>
    <xf numFmtId="166" fontId="25" fillId="0" borderId="20" xfId="9" applyNumberFormat="1" applyFont="1" applyBorder="1" applyAlignment="1">
      <alignment horizontal="right" vertical="top"/>
    </xf>
    <xf numFmtId="0" fontId="25" fillId="0" borderId="22" xfId="9" applyFont="1" applyBorder="1" applyAlignment="1">
      <alignment horizontal="left" vertical="top" wrapText="1"/>
    </xf>
    <xf numFmtId="165" fontId="25" fillId="0" borderId="23" xfId="9" applyNumberFormat="1" applyFont="1" applyBorder="1" applyAlignment="1">
      <alignment horizontal="right" vertical="top"/>
    </xf>
    <xf numFmtId="166" fontId="25" fillId="0" borderId="24" xfId="9" applyNumberFormat="1" applyFont="1" applyBorder="1" applyAlignment="1">
      <alignment horizontal="right" vertical="top"/>
    </xf>
    <xf numFmtId="0" fontId="21" fillId="0" borderId="25" xfId="9" applyBorder="1" applyAlignment="1">
      <alignment horizontal="center" vertical="center"/>
    </xf>
    <xf numFmtId="0" fontId="30" fillId="0" borderId="0" xfId="0" applyFont="1"/>
    <xf numFmtId="0" fontId="11" fillId="0" borderId="4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1" fillId="0" borderId="0" xfId="0" applyFont="1" applyAlignment="1">
      <alignment vertical="center" wrapText="1"/>
    </xf>
    <xf numFmtId="0" fontId="9" fillId="0" borderId="4" xfId="0" applyFont="1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11" fillId="0" borderId="0" xfId="0" applyFont="1" applyBorder="1" applyAlignment="1">
      <alignment vertical="center" wrapText="1"/>
    </xf>
    <xf numFmtId="0" fontId="6" fillId="0" borderId="2" xfId="0" applyFont="1" applyBorder="1" applyAlignment="1">
      <alignment vertical="center" wrapText="1"/>
    </xf>
    <xf numFmtId="0" fontId="7" fillId="0" borderId="2" xfId="0" applyFont="1" applyBorder="1" applyAlignment="1">
      <alignment vertical="center" wrapText="1"/>
    </xf>
    <xf numFmtId="0" fontId="8" fillId="0" borderId="2" xfId="0" applyFont="1" applyBorder="1" applyAlignment="1">
      <alignment vertical="center" wrapText="1"/>
    </xf>
    <xf numFmtId="0" fontId="9" fillId="0" borderId="2" xfId="0" applyFont="1" applyBorder="1" applyAlignment="1">
      <alignment horizontal="center" vertical="center"/>
    </xf>
    <xf numFmtId="0" fontId="0" fillId="0" borderId="2" xfId="0" applyBorder="1" applyAlignment="1"/>
    <xf numFmtId="0" fontId="10" fillId="0" borderId="3" xfId="0" applyFont="1" applyBorder="1" applyAlignment="1">
      <alignment vertical="center"/>
    </xf>
    <xf numFmtId="0" fontId="5" fillId="0" borderId="3" xfId="0" applyFont="1" applyBorder="1" applyAlignment="1">
      <alignment vertical="center"/>
    </xf>
    <xf numFmtId="0" fontId="22" fillId="0" borderId="0" xfId="5" applyFont="1" applyBorder="1" applyAlignment="1">
      <alignment horizontal="center" vertical="center" wrapText="1"/>
    </xf>
    <xf numFmtId="0" fontId="24" fillId="0" borderId="0" xfId="5" applyFont="1" applyBorder="1" applyAlignment="1">
      <alignment horizontal="center" vertical="center"/>
    </xf>
    <xf numFmtId="0" fontId="24" fillId="0" borderId="6" xfId="5" applyBorder="1" applyAlignment="1">
      <alignment horizontal="center" vertical="center" wrapText="1"/>
    </xf>
    <xf numFmtId="0" fontId="24" fillId="0" borderId="7" xfId="5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25" fillId="0" borderId="11" xfId="5" applyFont="1" applyBorder="1" applyAlignment="1">
      <alignment horizontal="left" vertical="top" wrapText="1"/>
    </xf>
    <xf numFmtId="0" fontId="24" fillId="0" borderId="16" xfId="5" applyFont="1" applyBorder="1" applyAlignment="1">
      <alignment horizontal="center" vertical="center"/>
    </xf>
    <xf numFmtId="0" fontId="24" fillId="0" borderId="21" xfId="5" applyFont="1" applyBorder="1" applyAlignment="1">
      <alignment horizontal="center" vertical="center"/>
    </xf>
    <xf numFmtId="0" fontId="22" fillId="0" borderId="26" xfId="5" applyFont="1" applyBorder="1" applyAlignment="1">
      <alignment horizontal="center" vertical="center" wrapText="1"/>
    </xf>
    <xf numFmtId="0" fontId="22" fillId="0" borderId="0" xfId="6" applyFont="1" applyBorder="1" applyAlignment="1">
      <alignment horizontal="center" vertical="center" wrapText="1"/>
    </xf>
    <xf numFmtId="0" fontId="28" fillId="0" borderId="0" xfId="6" applyFont="1" applyBorder="1" applyAlignment="1">
      <alignment horizontal="center" vertical="center"/>
    </xf>
    <xf numFmtId="0" fontId="28" fillId="0" borderId="6" xfId="6" applyBorder="1" applyAlignment="1">
      <alignment horizontal="center" vertical="center" wrapText="1"/>
    </xf>
    <xf numFmtId="0" fontId="28" fillId="0" borderId="7" xfId="6" applyFont="1" applyBorder="1" applyAlignment="1">
      <alignment horizontal="center" vertical="center"/>
    </xf>
    <xf numFmtId="0" fontId="29" fillId="0" borderId="11" xfId="6" applyFont="1" applyBorder="1" applyAlignment="1">
      <alignment horizontal="left" vertical="top" wrapText="1"/>
    </xf>
    <xf numFmtId="0" fontId="28" fillId="0" borderId="16" xfId="6" applyFont="1" applyBorder="1" applyAlignment="1">
      <alignment horizontal="center" vertical="center"/>
    </xf>
    <xf numFmtId="0" fontId="28" fillId="0" borderId="21" xfId="6" applyFont="1" applyBorder="1" applyAlignment="1">
      <alignment horizontal="center" vertical="center"/>
    </xf>
    <xf numFmtId="0" fontId="22" fillId="0" borderId="0" xfId="7" applyFont="1" applyBorder="1" applyAlignment="1">
      <alignment horizontal="center" vertical="center" wrapText="1"/>
    </xf>
    <xf numFmtId="0" fontId="21" fillId="0" borderId="0" xfId="7" applyFont="1" applyBorder="1" applyAlignment="1">
      <alignment horizontal="center" vertical="center"/>
    </xf>
    <xf numFmtId="0" fontId="21" fillId="0" borderId="6" xfId="7" applyBorder="1" applyAlignment="1">
      <alignment horizontal="center" vertical="center" wrapText="1"/>
    </xf>
    <xf numFmtId="0" fontId="21" fillId="0" borderId="7" xfId="7" applyFont="1" applyBorder="1" applyAlignment="1">
      <alignment horizontal="center" vertical="center"/>
    </xf>
    <xf numFmtId="0" fontId="25" fillId="0" borderId="11" xfId="7" applyFont="1" applyBorder="1" applyAlignment="1">
      <alignment horizontal="left" vertical="top" wrapText="1"/>
    </xf>
    <xf numFmtId="0" fontId="21" fillId="0" borderId="16" xfId="7" applyFont="1" applyBorder="1" applyAlignment="1">
      <alignment horizontal="center" vertical="center"/>
    </xf>
    <xf numFmtId="0" fontId="21" fillId="0" borderId="21" xfId="7" applyFont="1" applyBorder="1" applyAlignment="1">
      <alignment horizontal="center" vertical="center"/>
    </xf>
    <xf numFmtId="0" fontId="22" fillId="0" borderId="0" xfId="8" applyFont="1" applyBorder="1" applyAlignment="1">
      <alignment horizontal="center" vertical="center" wrapText="1"/>
    </xf>
    <xf numFmtId="0" fontId="21" fillId="0" borderId="0" xfId="8" applyFont="1" applyBorder="1" applyAlignment="1">
      <alignment horizontal="center" vertical="center"/>
    </xf>
    <xf numFmtId="0" fontId="21" fillId="0" borderId="6" xfId="8" applyBorder="1" applyAlignment="1">
      <alignment horizontal="center" vertical="center" wrapText="1"/>
    </xf>
    <xf numFmtId="0" fontId="21" fillId="0" borderId="7" xfId="8" applyFont="1" applyBorder="1" applyAlignment="1">
      <alignment horizontal="center" vertical="center"/>
    </xf>
    <xf numFmtId="0" fontId="25" fillId="0" borderId="11" xfId="8" applyFont="1" applyBorder="1" applyAlignment="1">
      <alignment horizontal="left" vertical="top" wrapText="1"/>
    </xf>
    <xf numFmtId="0" fontId="21" fillId="0" borderId="16" xfId="8" applyFont="1" applyBorder="1" applyAlignment="1">
      <alignment horizontal="center" vertical="center"/>
    </xf>
    <xf numFmtId="0" fontId="21" fillId="0" borderId="21" xfId="8" applyFont="1" applyBorder="1" applyAlignment="1">
      <alignment horizontal="center" vertical="center"/>
    </xf>
    <xf numFmtId="0" fontId="21" fillId="0" borderId="6" xfId="9" applyBorder="1" applyAlignment="1">
      <alignment horizontal="center" vertical="center" wrapText="1"/>
    </xf>
    <xf numFmtId="0" fontId="21" fillId="0" borderId="7" xfId="9" applyFont="1" applyBorder="1" applyAlignment="1">
      <alignment horizontal="center" vertical="center"/>
    </xf>
    <xf numFmtId="0" fontId="25" fillId="0" borderId="11" xfId="9" applyFont="1" applyBorder="1" applyAlignment="1">
      <alignment horizontal="left" vertical="top" wrapText="1"/>
    </xf>
    <xf numFmtId="0" fontId="21" fillId="0" borderId="16" xfId="9" applyFont="1" applyBorder="1" applyAlignment="1">
      <alignment horizontal="center" vertical="center"/>
    </xf>
    <xf numFmtId="0" fontId="21" fillId="0" borderId="21" xfId="9" applyFont="1" applyBorder="1" applyAlignment="1">
      <alignment horizontal="center" vertical="center"/>
    </xf>
    <xf numFmtId="0" fontId="22" fillId="0" borderId="0" xfId="9" applyFont="1" applyBorder="1" applyAlignment="1">
      <alignment horizontal="center" vertical="center" wrapText="1"/>
    </xf>
    <xf numFmtId="0" fontId="21" fillId="0" borderId="0" xfId="9" applyFont="1" applyBorder="1" applyAlignment="1">
      <alignment horizontal="center" vertical="center"/>
    </xf>
    <xf numFmtId="0" fontId="21" fillId="0" borderId="11" xfId="9" applyBorder="1" applyAlignment="1">
      <alignment horizontal="center" vertical="center" wrapText="1"/>
    </xf>
    <xf numFmtId="0" fontId="21" fillId="0" borderId="7" xfId="9" applyBorder="1" applyAlignment="1">
      <alignment horizontal="center" vertical="center" wrapText="1"/>
    </xf>
    <xf numFmtId="0" fontId="25" fillId="0" borderId="27" xfId="9" applyFont="1" applyBorder="1" applyAlignment="1">
      <alignment horizontal="left" vertical="top" wrapText="1"/>
    </xf>
    <xf numFmtId="0" fontId="25" fillId="0" borderId="16" xfId="9" applyFont="1" applyBorder="1" applyAlignment="1">
      <alignment horizontal="left" vertical="top" wrapText="1"/>
    </xf>
    <xf numFmtId="0" fontId="25" fillId="0" borderId="21" xfId="9" applyFont="1" applyBorder="1" applyAlignment="1">
      <alignment horizontal="left" vertical="top" wrapText="1"/>
    </xf>
    <xf numFmtId="0" fontId="22" fillId="0" borderId="26" xfId="9" applyFont="1" applyBorder="1" applyAlignment="1">
      <alignment horizontal="center" vertical="center" wrapText="1"/>
    </xf>
  </cellXfs>
  <cellStyles count="10">
    <cellStyle name="Migliaia" xfId="3" builtinId="3"/>
    <cellStyle name="Normale" xfId="0" builtinId="0"/>
    <cellStyle name="Normale_Dati 2016 da spss" xfId="6"/>
    <cellStyle name="Normale_Dati 2016 da spss_1" xfId="7"/>
    <cellStyle name="Normale_Dati 2017 da spss" xfId="8"/>
    <cellStyle name="Normale_Dati 2018 da spss" xfId="9"/>
    <cellStyle name="Normale_Foglio1 2" xfId="2"/>
    <cellStyle name="Normale_Foglio1_1" xfId="1"/>
    <cellStyle name="Normale_Foglio3" xfId="4"/>
    <cellStyle name="Normale_Foglio3_1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78"/>
  <sheetViews>
    <sheetView tabSelected="1" workbookViewId="0">
      <selection sqref="A1:U1"/>
    </sheetView>
  </sheetViews>
  <sheetFormatPr defaultRowHeight="14.3" x14ac:dyDescent="0.25"/>
  <cols>
    <col min="1" max="1" width="10.125" customWidth="1"/>
    <col min="3" max="16" width="5.625" customWidth="1"/>
    <col min="17" max="18" width="5.625" style="2" customWidth="1"/>
    <col min="19" max="19" width="8.375" style="2" customWidth="1"/>
    <col min="20" max="20" width="7" style="2" customWidth="1"/>
    <col min="21" max="21" width="8.875" customWidth="1"/>
    <col min="24" max="29" width="0" hidden="1" customWidth="1"/>
  </cols>
  <sheetData>
    <row r="1" spans="1:26" ht="14.45" x14ac:dyDescent="0.3">
      <c r="A1" s="153" t="s">
        <v>68</v>
      </c>
      <c r="B1" s="154"/>
      <c r="C1" s="154"/>
      <c r="D1" s="154"/>
      <c r="E1" s="154"/>
      <c r="F1" s="154"/>
      <c r="G1" s="154"/>
      <c r="H1" s="154"/>
      <c r="I1" s="154"/>
      <c r="J1" s="154"/>
      <c r="K1" s="154"/>
      <c r="L1" s="154"/>
      <c r="M1" s="154"/>
      <c r="N1" s="154"/>
      <c r="O1" s="154"/>
      <c r="P1" s="154"/>
      <c r="Q1" s="154"/>
      <c r="R1" s="154"/>
      <c r="S1" s="154"/>
      <c r="T1" s="154"/>
      <c r="U1" s="154"/>
      <c r="V1" s="5"/>
      <c r="W1" s="5"/>
      <c r="X1" s="1"/>
      <c r="Y1" s="1"/>
    </row>
    <row r="2" spans="1:26" s="2" customFormat="1" ht="14.45" x14ac:dyDescent="0.3">
      <c r="A2" s="99"/>
      <c r="B2" s="100"/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0"/>
      <c r="N2" s="100"/>
      <c r="O2" s="100"/>
      <c r="P2" s="100"/>
      <c r="Q2" s="100"/>
      <c r="R2" s="100"/>
      <c r="S2" s="101"/>
      <c r="T2" s="124"/>
      <c r="U2" s="100"/>
      <c r="V2" s="5"/>
      <c r="W2" s="5"/>
    </row>
    <row r="3" spans="1:26" ht="14.45" x14ac:dyDescent="0.3">
      <c r="A3" s="148" t="s">
        <v>8</v>
      </c>
      <c r="B3" s="149"/>
      <c r="C3" s="149"/>
      <c r="D3" s="149"/>
      <c r="E3" s="149"/>
      <c r="F3" s="149"/>
      <c r="G3" s="149"/>
      <c r="H3" s="150"/>
      <c r="I3" s="150"/>
      <c r="J3" s="150"/>
      <c r="K3" s="150"/>
      <c r="L3" s="150"/>
      <c r="M3" s="150"/>
      <c r="N3" s="150"/>
      <c r="O3" s="150"/>
      <c r="P3" s="150"/>
      <c r="Q3" s="150"/>
      <c r="R3" s="150"/>
      <c r="S3" s="150"/>
      <c r="T3" s="150"/>
      <c r="U3" s="150"/>
      <c r="V3" s="4"/>
      <c r="W3" s="4"/>
      <c r="X3" s="1"/>
      <c r="Y3" s="1"/>
    </row>
    <row r="4" spans="1:26" ht="39.6" x14ac:dyDescent="0.3">
      <c r="A4" s="151" t="s">
        <v>0</v>
      </c>
      <c r="B4" s="152"/>
      <c r="C4" s="9">
        <v>2001</v>
      </c>
      <c r="D4" s="9">
        <v>2002</v>
      </c>
      <c r="E4" s="9">
        <v>2003</v>
      </c>
      <c r="F4" s="9">
        <v>2004</v>
      </c>
      <c r="G4" s="9">
        <v>2005</v>
      </c>
      <c r="H4" s="9">
        <v>2006</v>
      </c>
      <c r="I4" s="9">
        <v>2007</v>
      </c>
      <c r="J4" s="9">
        <v>2008</v>
      </c>
      <c r="K4" s="9">
        <v>2009</v>
      </c>
      <c r="L4" s="9">
        <v>2010</v>
      </c>
      <c r="M4" s="9">
        <v>2011</v>
      </c>
      <c r="N4" s="9">
        <v>2012</v>
      </c>
      <c r="O4" s="9">
        <v>2013</v>
      </c>
      <c r="P4" s="9">
        <v>2014</v>
      </c>
      <c r="Q4" s="8">
        <v>2015</v>
      </c>
      <c r="R4" s="8">
        <v>2016</v>
      </c>
      <c r="S4" s="8">
        <v>2017</v>
      </c>
      <c r="T4" s="8">
        <v>2018</v>
      </c>
      <c r="U4" s="8" t="s">
        <v>58</v>
      </c>
      <c r="V4" s="2"/>
      <c r="W4" s="2"/>
      <c r="X4" s="1"/>
      <c r="Y4" s="1"/>
    </row>
    <row r="5" spans="1:26" x14ac:dyDescent="0.25">
      <c r="A5" s="147" t="s">
        <v>2</v>
      </c>
      <c r="B5" s="12" t="s">
        <v>9</v>
      </c>
      <c r="C5" s="13">
        <v>174315</v>
      </c>
      <c r="D5" s="13">
        <v>170506</v>
      </c>
      <c r="E5" s="13">
        <v>167177</v>
      </c>
      <c r="F5" s="13">
        <v>162408</v>
      </c>
      <c r="G5" s="13">
        <v>161679</v>
      </c>
      <c r="H5" s="13">
        <v>159675</v>
      </c>
      <c r="I5" s="13">
        <v>154502</v>
      </c>
      <c r="J5" s="13">
        <v>147381</v>
      </c>
      <c r="K5" s="13">
        <v>142237</v>
      </c>
      <c r="L5" s="13">
        <v>128104</v>
      </c>
      <c r="M5" s="13">
        <v>135823</v>
      </c>
      <c r="N5" s="13">
        <v>122487</v>
      </c>
      <c r="O5" s="13">
        <v>118013</v>
      </c>
      <c r="P5" s="13">
        <v>113874</v>
      </c>
      <c r="Q5" s="13">
        <f>Foglio3!K3</f>
        <v>112151</v>
      </c>
      <c r="R5" s="13">
        <f>'Dati 2016 da spss'!C5</f>
        <v>113987</v>
      </c>
      <c r="S5" s="13">
        <f>'Dati 2017 da spss'!C5</f>
        <v>113467</v>
      </c>
      <c r="T5" s="13">
        <f>'Dati 2018 da spss'!C5</f>
        <v>109493</v>
      </c>
      <c r="U5" s="15">
        <f t="shared" ref="U5:U20" si="0">SUM(C5:T5)</f>
        <v>2507279</v>
      </c>
      <c r="V5" s="2"/>
      <c r="W5" s="2"/>
      <c r="X5" s="13">
        <f>T5-C5</f>
        <v>-64822</v>
      </c>
      <c r="Y5" s="13">
        <f>T5-L5</f>
        <v>-18611</v>
      </c>
      <c r="Z5" s="147" t="s">
        <v>2</v>
      </c>
    </row>
    <row r="6" spans="1:26" ht="21.75" x14ac:dyDescent="0.25">
      <c r="A6" s="143"/>
      <c r="B6" s="16" t="s">
        <v>10</v>
      </c>
      <c r="C6" s="17">
        <v>2166</v>
      </c>
      <c r="D6" s="17">
        <v>1973</v>
      </c>
      <c r="E6" s="17">
        <v>1774</v>
      </c>
      <c r="F6" s="17">
        <v>1745</v>
      </c>
      <c r="G6" s="17">
        <v>1757</v>
      </c>
      <c r="H6" s="17">
        <v>1709</v>
      </c>
      <c r="I6" s="17">
        <v>1551</v>
      </c>
      <c r="J6" s="17">
        <v>1451</v>
      </c>
      <c r="K6" s="17">
        <v>1351</v>
      </c>
      <c r="L6" s="17">
        <v>1110</v>
      </c>
      <c r="M6" s="17">
        <v>1227</v>
      </c>
      <c r="N6" s="17">
        <v>1096</v>
      </c>
      <c r="O6" s="17">
        <v>1034</v>
      </c>
      <c r="P6" s="17">
        <v>1031</v>
      </c>
      <c r="Q6" s="17">
        <f>Foglio3!K4</f>
        <v>1055</v>
      </c>
      <c r="R6" s="17">
        <f>'Dati 2016 da spss'!K5</f>
        <v>1044</v>
      </c>
      <c r="S6" s="17">
        <f>'Dati 2017 da spss'!K5</f>
        <v>1037</v>
      </c>
      <c r="T6" s="17">
        <f>'Dati 2018 da spss'!K5</f>
        <v>1009</v>
      </c>
      <c r="U6" s="19">
        <f t="shared" si="0"/>
        <v>25120</v>
      </c>
      <c r="V6" s="2"/>
      <c r="W6" s="2"/>
      <c r="X6" s="17">
        <f t="shared" ref="X6:X20" si="1">T6-C6</f>
        <v>-1157</v>
      </c>
      <c r="Y6" s="17">
        <f t="shared" ref="Y6:Y20" si="2">T6-L6</f>
        <v>-101</v>
      </c>
      <c r="Z6" s="143"/>
    </row>
    <row r="7" spans="1:26" x14ac:dyDescent="0.25">
      <c r="A7" s="142" t="s">
        <v>6</v>
      </c>
      <c r="B7" s="20" t="s">
        <v>9</v>
      </c>
      <c r="C7" s="13">
        <v>5064</v>
      </c>
      <c r="D7" s="13">
        <v>7069</v>
      </c>
      <c r="E7" s="14">
        <v>6213</v>
      </c>
      <c r="F7" s="14">
        <v>6130</v>
      </c>
      <c r="G7" s="13">
        <v>5545</v>
      </c>
      <c r="H7" s="13">
        <v>5804</v>
      </c>
      <c r="I7" s="13">
        <v>5821</v>
      </c>
      <c r="J7" s="13">
        <v>5515</v>
      </c>
      <c r="K7" s="13">
        <v>6187</v>
      </c>
      <c r="L7" s="13">
        <v>4652</v>
      </c>
      <c r="M7" s="13">
        <v>4788</v>
      </c>
      <c r="N7" s="13">
        <v>4305</v>
      </c>
      <c r="O7" s="13">
        <v>4117</v>
      </c>
      <c r="P7" s="13">
        <v>3997</v>
      </c>
      <c r="Q7" s="13">
        <f>Foglio3!K5</f>
        <v>4680</v>
      </c>
      <c r="R7" s="13">
        <f>'Dati 2016 da spss'!C8</f>
        <v>4685</v>
      </c>
      <c r="S7" s="13">
        <f>'Dati 2017 da spss'!C8</f>
        <v>4492</v>
      </c>
      <c r="T7" s="13">
        <f>'Dati 2018 da spss'!C8</f>
        <v>4551</v>
      </c>
      <c r="U7" s="15">
        <f t="shared" si="0"/>
        <v>93615</v>
      </c>
      <c r="V7" s="2"/>
      <c r="W7" s="2"/>
      <c r="X7" s="13">
        <f t="shared" si="1"/>
        <v>-513</v>
      </c>
      <c r="Y7" s="13">
        <f t="shared" si="2"/>
        <v>-101</v>
      </c>
      <c r="Z7" s="142" t="s">
        <v>6</v>
      </c>
    </row>
    <row r="8" spans="1:26" ht="21.75" x14ac:dyDescent="0.25">
      <c r="A8" s="143"/>
      <c r="B8" s="16" t="s">
        <v>10</v>
      </c>
      <c r="C8" s="17">
        <v>218</v>
      </c>
      <c r="D8" s="17">
        <v>261</v>
      </c>
      <c r="E8" s="18">
        <v>283</v>
      </c>
      <c r="F8" s="18">
        <v>276</v>
      </c>
      <c r="G8" s="17">
        <v>239</v>
      </c>
      <c r="H8" s="17">
        <v>241</v>
      </c>
      <c r="I8" s="17">
        <v>242</v>
      </c>
      <c r="J8" s="17">
        <v>188</v>
      </c>
      <c r="K8" s="17">
        <v>223</v>
      </c>
      <c r="L8" s="17">
        <v>143</v>
      </c>
      <c r="M8" s="17">
        <v>175</v>
      </c>
      <c r="N8" s="17">
        <v>152</v>
      </c>
      <c r="O8" s="17">
        <v>145</v>
      </c>
      <c r="P8" s="17">
        <v>151</v>
      </c>
      <c r="Q8" s="17">
        <f>Foglio3!K6</f>
        <v>178</v>
      </c>
      <c r="R8" s="17">
        <f>'Dati 2016 da spss'!K8</f>
        <v>147</v>
      </c>
      <c r="S8" s="17">
        <f>'Dati 2017 da spss'!K8</f>
        <v>143</v>
      </c>
      <c r="T8" s="17">
        <f>'Dati 2018 da spss'!K8</f>
        <v>136</v>
      </c>
      <c r="U8" s="19">
        <f t="shared" si="0"/>
        <v>3541</v>
      </c>
      <c r="V8" s="2"/>
      <c r="W8" s="2"/>
      <c r="X8" s="17">
        <f t="shared" si="1"/>
        <v>-82</v>
      </c>
      <c r="Y8" s="17">
        <f t="shared" si="2"/>
        <v>-7</v>
      </c>
      <c r="Z8" s="143"/>
    </row>
    <row r="9" spans="1:26" x14ac:dyDescent="0.25">
      <c r="A9" s="142" t="s">
        <v>3</v>
      </c>
      <c r="B9" s="20" t="s">
        <v>9</v>
      </c>
      <c r="C9" s="13">
        <v>25188</v>
      </c>
      <c r="D9" s="13">
        <v>26831</v>
      </c>
      <c r="E9" s="13">
        <v>24707</v>
      </c>
      <c r="F9" s="13">
        <v>28885</v>
      </c>
      <c r="G9" s="13">
        <v>30673</v>
      </c>
      <c r="H9" s="13">
        <v>29934</v>
      </c>
      <c r="I9" s="13">
        <v>29907</v>
      </c>
      <c r="J9" s="13">
        <v>29085</v>
      </c>
      <c r="K9" s="13">
        <v>31169</v>
      </c>
      <c r="L9" s="13">
        <v>40160</v>
      </c>
      <c r="M9" s="13">
        <v>32759</v>
      </c>
      <c r="N9" s="13">
        <v>31496</v>
      </c>
      <c r="O9" s="13">
        <v>30519</v>
      </c>
      <c r="P9" s="13">
        <v>30173</v>
      </c>
      <c r="Q9" s="13">
        <f>Foglio3!K7</f>
        <v>29294</v>
      </c>
      <c r="R9" s="13">
        <f>'Dati 2016 da spss'!C6+'Dati 2016 da spss'!C9</f>
        <v>28734</v>
      </c>
      <c r="S9" s="13">
        <f>'Dati 2017 da spss'!C6+'Dati 2017 da spss'!C9</f>
        <v>28507</v>
      </c>
      <c r="T9" s="13">
        <f>'Dati 2018 da spss'!C6+'Dati 2018 da spss'!C9</f>
        <v>29291</v>
      </c>
      <c r="U9" s="15">
        <f t="shared" si="0"/>
        <v>537312</v>
      </c>
      <c r="V9" s="2"/>
      <c r="W9" s="2"/>
      <c r="X9" s="13">
        <f t="shared" si="1"/>
        <v>4103</v>
      </c>
      <c r="Y9" s="13">
        <f t="shared" si="2"/>
        <v>-10869</v>
      </c>
      <c r="Z9" s="142" t="s">
        <v>3</v>
      </c>
    </row>
    <row r="10" spans="1:26" ht="21.75" x14ac:dyDescent="0.25">
      <c r="A10" s="143"/>
      <c r="B10" s="16" t="s">
        <v>10</v>
      </c>
      <c r="C10" s="17">
        <v>1343</v>
      </c>
      <c r="D10" s="17">
        <v>1372</v>
      </c>
      <c r="E10" s="17">
        <v>1371</v>
      </c>
      <c r="F10" s="17">
        <v>1508</v>
      </c>
      <c r="G10" s="17">
        <v>1522</v>
      </c>
      <c r="H10" s="17">
        <v>1442</v>
      </c>
      <c r="I10" s="17">
        <v>1342</v>
      </c>
      <c r="J10" s="17">
        <v>1314</v>
      </c>
      <c r="K10" s="17">
        <v>1196</v>
      </c>
      <c r="L10" s="17">
        <v>1396</v>
      </c>
      <c r="M10" s="17">
        <v>1179</v>
      </c>
      <c r="N10" s="17">
        <v>1204</v>
      </c>
      <c r="O10" s="17">
        <v>1062</v>
      </c>
      <c r="P10" s="17">
        <v>1076</v>
      </c>
      <c r="Q10" s="17">
        <f>Foglio3!K8</f>
        <v>1074</v>
      </c>
      <c r="R10" s="17">
        <f>'Dati 2016 da spss'!K6+'Dati 2016 da spss'!K9</f>
        <v>1045</v>
      </c>
      <c r="S10" s="17">
        <f>'Dati 2017 da spss'!K6+'Dati 2017 da spss'!K9</f>
        <v>1047</v>
      </c>
      <c r="T10" s="17">
        <f>'Dati 2018 da spss'!K6+'Dati 2018 da spss'!K9</f>
        <v>1010</v>
      </c>
      <c r="U10" s="19">
        <f t="shared" si="0"/>
        <v>22503</v>
      </c>
      <c r="V10" s="2"/>
      <c r="W10" s="2"/>
      <c r="X10" s="17">
        <f t="shared" si="1"/>
        <v>-333</v>
      </c>
      <c r="Y10" s="17">
        <f t="shared" si="2"/>
        <v>-386</v>
      </c>
      <c r="Z10" s="143"/>
    </row>
    <row r="11" spans="1:26" x14ac:dyDescent="0.25">
      <c r="A11" s="142" t="s">
        <v>4</v>
      </c>
      <c r="B11" s="20" t="s">
        <v>9</v>
      </c>
      <c r="C11" s="13">
        <v>0</v>
      </c>
      <c r="D11" s="13">
        <v>0</v>
      </c>
      <c r="E11" s="13">
        <v>0</v>
      </c>
      <c r="F11" s="13">
        <v>1135</v>
      </c>
      <c r="G11" s="13">
        <v>3024</v>
      </c>
      <c r="H11" s="13">
        <v>2329</v>
      </c>
      <c r="I11" s="13">
        <v>2607</v>
      </c>
      <c r="J11" s="13">
        <v>3080</v>
      </c>
      <c r="K11" s="13">
        <v>4907</v>
      </c>
      <c r="L11" s="13">
        <v>7561</v>
      </c>
      <c r="M11" s="13">
        <v>5922</v>
      </c>
      <c r="N11" s="13">
        <v>5387</v>
      </c>
      <c r="O11" s="13">
        <v>5345</v>
      </c>
      <c r="P11" s="13">
        <v>5500</v>
      </c>
      <c r="Q11" s="13">
        <f>Foglio3!K9</f>
        <v>5366</v>
      </c>
      <c r="R11" s="13">
        <f>'Dati 2016 da spss'!C4+'Dati 2016 da spss'!C13</f>
        <v>5035</v>
      </c>
      <c r="S11" s="13">
        <f>'Dati 2017 da spss'!C4+'Dati 2017 da spss'!C13</f>
        <v>5363</v>
      </c>
      <c r="T11" s="13">
        <f>'Dati 2018 da spss'!C4+'Dati 2018 da spss'!C13</f>
        <v>4573</v>
      </c>
      <c r="U11" s="15">
        <f t="shared" si="0"/>
        <v>67134</v>
      </c>
      <c r="V11" s="2"/>
      <c r="W11" s="10"/>
      <c r="X11" s="13">
        <f t="shared" si="1"/>
        <v>4573</v>
      </c>
      <c r="Y11" s="13">
        <f t="shared" si="2"/>
        <v>-2988</v>
      </c>
      <c r="Z11" s="142" t="s">
        <v>4</v>
      </c>
    </row>
    <row r="12" spans="1:26" ht="21.75" x14ac:dyDescent="0.25">
      <c r="A12" s="143"/>
      <c r="B12" s="16" t="s">
        <v>10</v>
      </c>
      <c r="C12" s="17">
        <v>0</v>
      </c>
      <c r="D12" s="17">
        <v>0</v>
      </c>
      <c r="E12" s="17">
        <v>0</v>
      </c>
      <c r="F12" s="17">
        <v>57</v>
      </c>
      <c r="G12" s="17">
        <v>124</v>
      </c>
      <c r="H12" s="17">
        <v>77</v>
      </c>
      <c r="I12" s="17">
        <v>112</v>
      </c>
      <c r="J12" s="17">
        <v>102</v>
      </c>
      <c r="K12" s="17">
        <v>169</v>
      </c>
      <c r="L12" s="17">
        <v>222</v>
      </c>
      <c r="M12" s="17">
        <v>184</v>
      </c>
      <c r="N12" s="17">
        <v>169</v>
      </c>
      <c r="O12" s="17">
        <v>159</v>
      </c>
      <c r="P12" s="17">
        <v>163</v>
      </c>
      <c r="Q12" s="17">
        <f>Foglio3!K10</f>
        <v>148</v>
      </c>
      <c r="R12" s="17">
        <f>'Dati 2016 da spss'!K4+'Dati 2016 da spss'!K13</f>
        <v>141</v>
      </c>
      <c r="S12" s="17">
        <f>'Dati 2017 da spss'!K4+'Dati 2017 da spss'!K13</f>
        <v>162</v>
      </c>
      <c r="T12" s="17">
        <f>'Dati 2018 da spss'!K4+'Dati 2018 da spss'!K13</f>
        <v>136</v>
      </c>
      <c r="U12" s="19">
        <f t="shared" si="0"/>
        <v>2125</v>
      </c>
      <c r="V12" s="2"/>
      <c r="W12" s="10"/>
      <c r="X12" s="17">
        <f t="shared" si="1"/>
        <v>136</v>
      </c>
      <c r="Y12" s="17">
        <f t="shared" si="2"/>
        <v>-86</v>
      </c>
      <c r="Z12" s="143"/>
    </row>
    <row r="13" spans="1:26" x14ac:dyDescent="0.25">
      <c r="A13" s="142" t="s">
        <v>5</v>
      </c>
      <c r="B13" s="20" t="s">
        <v>9</v>
      </c>
      <c r="C13" s="13">
        <v>42481</v>
      </c>
      <c r="D13" s="13">
        <v>43582</v>
      </c>
      <c r="E13" s="13">
        <v>38640</v>
      </c>
      <c r="F13" s="13">
        <v>30268</v>
      </c>
      <c r="G13" s="13">
        <v>24441</v>
      </c>
      <c r="H13" s="13">
        <v>26400</v>
      </c>
      <c r="I13" s="13">
        <v>23644</v>
      </c>
      <c r="J13" s="13">
        <v>20870</v>
      </c>
      <c r="K13" s="13">
        <v>17870</v>
      </c>
      <c r="L13" s="13">
        <v>19867</v>
      </c>
      <c r="M13" s="13">
        <v>14735</v>
      </c>
      <c r="N13" s="13">
        <v>14317</v>
      </c>
      <c r="O13" s="13">
        <v>13726</v>
      </c>
      <c r="P13" s="13">
        <v>13674</v>
      </c>
      <c r="Q13" s="13">
        <f>Foglio3!K11</f>
        <v>13226</v>
      </c>
      <c r="R13" s="13">
        <f>'Dati 2016 da spss'!C7+'Dati 2016 da spss'!C10</f>
        <v>13212</v>
      </c>
      <c r="S13" s="13">
        <f>'Dati 2017 da spss'!C7+'Dati 2017 da spss'!C10</f>
        <v>12976</v>
      </c>
      <c r="T13" s="13">
        <f>'Dati 2018 da spss'!C7+'Dati 2018 da spss'!C10</f>
        <v>14298</v>
      </c>
      <c r="U13" s="15">
        <f t="shared" si="0"/>
        <v>398227</v>
      </c>
      <c r="V13" s="2"/>
      <c r="W13" s="10"/>
      <c r="X13" s="13">
        <f t="shared" si="1"/>
        <v>-28183</v>
      </c>
      <c r="Y13" s="13">
        <f t="shared" si="2"/>
        <v>-5569</v>
      </c>
      <c r="Z13" s="142" t="s">
        <v>5</v>
      </c>
    </row>
    <row r="14" spans="1:26" ht="21.75" x14ac:dyDescent="0.25">
      <c r="A14" s="143"/>
      <c r="B14" s="16" t="s">
        <v>10</v>
      </c>
      <c r="C14" s="17">
        <v>2023</v>
      </c>
      <c r="D14" s="17">
        <v>1989</v>
      </c>
      <c r="E14" s="17">
        <v>1839</v>
      </c>
      <c r="F14" s="17">
        <v>1379</v>
      </c>
      <c r="G14" s="17">
        <v>1098</v>
      </c>
      <c r="H14" s="17">
        <v>1191</v>
      </c>
      <c r="I14" s="17">
        <v>988</v>
      </c>
      <c r="J14" s="17">
        <v>889</v>
      </c>
      <c r="K14" s="17">
        <v>683</v>
      </c>
      <c r="L14" s="17">
        <v>641</v>
      </c>
      <c r="M14" s="17">
        <v>534</v>
      </c>
      <c r="N14" s="17">
        <v>585</v>
      </c>
      <c r="O14" s="17">
        <v>483</v>
      </c>
      <c r="P14" s="17">
        <v>482</v>
      </c>
      <c r="Q14" s="17">
        <f>Foglio3!K12</f>
        <v>476</v>
      </c>
      <c r="R14" s="17">
        <f>'Dati 2016 da spss'!K7+'Dati 2016 da spss'!K10</f>
        <v>469</v>
      </c>
      <c r="S14" s="17">
        <f>'Dati 2017 da spss'!K7+'Dati 2017 da spss'!K10</f>
        <v>514</v>
      </c>
      <c r="T14" s="17">
        <f>'Dati 2018 da spss'!K7+'Dati 2018 da spss'!K10</f>
        <v>502</v>
      </c>
      <c r="U14" s="19">
        <f t="shared" si="0"/>
        <v>16765</v>
      </c>
      <c r="V14" s="2"/>
      <c r="W14" s="2"/>
      <c r="X14" s="17">
        <f t="shared" si="1"/>
        <v>-1521</v>
      </c>
      <c r="Y14" s="17">
        <f t="shared" si="2"/>
        <v>-139</v>
      </c>
      <c r="Z14" s="143"/>
    </row>
    <row r="15" spans="1:26" x14ac:dyDescent="0.25">
      <c r="A15" s="142" t="s">
        <v>1</v>
      </c>
      <c r="B15" s="20" t="s">
        <v>9</v>
      </c>
      <c r="C15" s="13">
        <v>15306</v>
      </c>
      <c r="D15" s="13">
        <v>16359</v>
      </c>
      <c r="E15" s="13">
        <v>14842</v>
      </c>
      <c r="F15" s="13">
        <v>14002</v>
      </c>
      <c r="G15" s="13">
        <v>14010</v>
      </c>
      <c r="H15" s="13">
        <v>13319</v>
      </c>
      <c r="I15" s="13">
        <v>13635</v>
      </c>
      <c r="J15" s="13">
        <v>12372</v>
      </c>
      <c r="K15" s="13">
        <v>12200</v>
      </c>
      <c r="L15" s="13">
        <v>12079</v>
      </c>
      <c r="M15" s="13">
        <v>11007</v>
      </c>
      <c r="N15" s="13">
        <v>9404</v>
      </c>
      <c r="O15" s="13">
        <v>9265</v>
      </c>
      <c r="P15" s="13">
        <v>9148</v>
      </c>
      <c r="Q15" s="13">
        <f>Foglio3!K13</f>
        <v>9179</v>
      </c>
      <c r="R15" s="13">
        <f>'Dati 2016 da spss'!C11</f>
        <v>9360</v>
      </c>
      <c r="S15" s="13">
        <f>'Dati 2017 da spss'!C11</f>
        <v>9395</v>
      </c>
      <c r="T15" s="13">
        <f>'Dati 2018 da spss'!C11</f>
        <v>9437</v>
      </c>
      <c r="U15" s="15">
        <f t="shared" si="0"/>
        <v>214319</v>
      </c>
      <c r="V15" s="2"/>
      <c r="W15" s="2"/>
      <c r="X15" s="13">
        <f t="shared" si="1"/>
        <v>-5869</v>
      </c>
      <c r="Y15" s="13">
        <f t="shared" si="2"/>
        <v>-2642</v>
      </c>
      <c r="Z15" s="142" t="s">
        <v>1</v>
      </c>
    </row>
    <row r="16" spans="1:26" ht="21.75" x14ac:dyDescent="0.25">
      <c r="A16" s="143"/>
      <c r="B16" s="16" t="s">
        <v>10</v>
      </c>
      <c r="C16" s="17">
        <v>656</v>
      </c>
      <c r="D16" s="17">
        <v>695</v>
      </c>
      <c r="E16" s="17">
        <v>613</v>
      </c>
      <c r="F16" s="17">
        <v>534</v>
      </c>
      <c r="G16" s="17">
        <v>483</v>
      </c>
      <c r="H16" s="17">
        <v>483</v>
      </c>
      <c r="I16" s="17">
        <v>446</v>
      </c>
      <c r="J16" s="17">
        <v>388</v>
      </c>
      <c r="K16" s="17">
        <v>320</v>
      </c>
      <c r="L16" s="17">
        <v>341</v>
      </c>
      <c r="M16" s="17">
        <v>287</v>
      </c>
      <c r="N16" s="17">
        <v>283</v>
      </c>
      <c r="O16" s="17">
        <v>252</v>
      </c>
      <c r="P16" s="17">
        <v>244</v>
      </c>
      <c r="Q16" s="17">
        <f>Foglio3!K14</f>
        <v>272</v>
      </c>
      <c r="R16" s="17">
        <f>'Dati 2016 da spss'!K11</f>
        <v>245</v>
      </c>
      <c r="S16" s="17">
        <f>'Dati 2017 da spss'!K11</f>
        <v>253</v>
      </c>
      <c r="T16" s="17">
        <f>'Dati 2018 da spss'!K11</f>
        <v>258</v>
      </c>
      <c r="U16" s="19">
        <f t="shared" si="0"/>
        <v>7053</v>
      </c>
      <c r="V16" s="2"/>
      <c r="W16" s="2"/>
      <c r="X16" s="17">
        <f t="shared" si="1"/>
        <v>-398</v>
      </c>
      <c r="Y16" s="17">
        <f t="shared" si="2"/>
        <v>-83</v>
      </c>
      <c r="Z16" s="143"/>
    </row>
    <row r="17" spans="1:26" x14ac:dyDescent="0.25">
      <c r="A17" s="144" t="s">
        <v>7</v>
      </c>
      <c r="B17" s="20" t="s">
        <v>9</v>
      </c>
      <c r="C17" s="13">
        <v>746</v>
      </c>
      <c r="D17" s="13">
        <v>1055</v>
      </c>
      <c r="E17" s="13">
        <v>692</v>
      </c>
      <c r="F17" s="13">
        <v>662</v>
      </c>
      <c r="G17" s="13">
        <v>639</v>
      </c>
      <c r="H17" s="13">
        <v>663</v>
      </c>
      <c r="I17" s="13">
        <v>755</v>
      </c>
      <c r="J17" s="13">
        <v>660</v>
      </c>
      <c r="K17" s="13">
        <v>835</v>
      </c>
      <c r="L17" s="13">
        <v>574</v>
      </c>
      <c r="M17" s="13">
        <v>604</v>
      </c>
      <c r="N17" s="13">
        <v>832</v>
      </c>
      <c r="O17" s="13">
        <v>675</v>
      </c>
      <c r="P17" s="13">
        <v>665</v>
      </c>
      <c r="Q17" s="13">
        <f>Foglio3!K15</f>
        <v>643</v>
      </c>
      <c r="R17" s="13">
        <f>'Dati 2016 da spss'!C12</f>
        <v>778</v>
      </c>
      <c r="S17" s="13">
        <f>'Dati 2017 da spss'!C12</f>
        <v>733</v>
      </c>
      <c r="T17" s="13">
        <f>'Dati 2018 da spss'!C12</f>
        <v>910</v>
      </c>
      <c r="U17" s="15">
        <f t="shared" si="0"/>
        <v>13121</v>
      </c>
      <c r="V17" s="2"/>
      <c r="W17" s="2"/>
      <c r="X17" s="13">
        <f t="shared" si="1"/>
        <v>164</v>
      </c>
      <c r="Y17" s="13">
        <f t="shared" si="2"/>
        <v>336</v>
      </c>
      <c r="Z17" s="144" t="s">
        <v>7</v>
      </c>
    </row>
    <row r="18" spans="1:26" ht="21.75" x14ac:dyDescent="0.25">
      <c r="A18" s="143"/>
      <c r="B18" s="16" t="s">
        <v>10</v>
      </c>
      <c r="C18" s="17">
        <v>49</v>
      </c>
      <c r="D18" s="17">
        <v>42</v>
      </c>
      <c r="E18" s="17">
        <v>49</v>
      </c>
      <c r="F18" s="17">
        <v>49</v>
      </c>
      <c r="G18" s="17">
        <v>48</v>
      </c>
      <c r="H18" s="17">
        <v>35</v>
      </c>
      <c r="I18" s="17">
        <v>37</v>
      </c>
      <c r="J18" s="17">
        <v>32</v>
      </c>
      <c r="K18" s="17">
        <v>31</v>
      </c>
      <c r="L18" s="17">
        <v>18</v>
      </c>
      <c r="M18" s="17">
        <v>30</v>
      </c>
      <c r="N18" s="17">
        <v>26</v>
      </c>
      <c r="O18" s="17">
        <v>26</v>
      </c>
      <c r="P18" s="17">
        <v>28</v>
      </c>
      <c r="Q18" s="17">
        <f>Foglio3!K16</f>
        <v>33</v>
      </c>
      <c r="R18" s="17">
        <f>'Dati 2016 da spss'!K12</f>
        <v>14</v>
      </c>
      <c r="S18" s="17">
        <f>'Dati 2017 da spss'!K12</f>
        <v>22</v>
      </c>
      <c r="T18" s="17">
        <f>'Dati 2018 da spss'!K12</f>
        <v>35</v>
      </c>
      <c r="U18" s="19">
        <f t="shared" si="0"/>
        <v>604</v>
      </c>
      <c r="V18" s="2"/>
      <c r="W18" s="2"/>
      <c r="X18" s="17">
        <f t="shared" si="1"/>
        <v>-14</v>
      </c>
      <c r="Y18" s="17">
        <f t="shared" si="2"/>
        <v>17</v>
      </c>
      <c r="Z18" s="143"/>
    </row>
    <row r="19" spans="1:26" x14ac:dyDescent="0.25">
      <c r="A19" s="145" t="s">
        <v>59</v>
      </c>
      <c r="B19" s="20" t="s">
        <v>9</v>
      </c>
      <c r="C19" s="21">
        <v>263100</v>
      </c>
      <c r="D19" s="21">
        <v>265402</v>
      </c>
      <c r="E19" s="21">
        <v>252271</v>
      </c>
      <c r="F19" s="21">
        <v>243490</v>
      </c>
      <c r="G19" s="21">
        <v>240011</v>
      </c>
      <c r="H19" s="21">
        <v>238124</v>
      </c>
      <c r="I19" s="21">
        <v>230871</v>
      </c>
      <c r="J19" s="21">
        <v>218963</v>
      </c>
      <c r="K19" s="21">
        <v>215405</v>
      </c>
      <c r="L19" s="21">
        <v>212997</v>
      </c>
      <c r="M19" s="21">
        <v>205638</v>
      </c>
      <c r="N19" s="21">
        <v>188228</v>
      </c>
      <c r="O19" s="21">
        <v>181660</v>
      </c>
      <c r="P19" s="21">
        <v>177031</v>
      </c>
      <c r="Q19" s="15">
        <f>Foglio3!K17</f>
        <v>174539</v>
      </c>
      <c r="R19" s="15">
        <f t="shared" ref="R19:S20" si="3">R5+R7+R9+R11+R13+R15+R17</f>
        <v>175791</v>
      </c>
      <c r="S19" s="15">
        <f t="shared" si="3"/>
        <v>174933</v>
      </c>
      <c r="T19" s="15">
        <f t="shared" ref="T19" si="4">T5+T7+T9+T11+T13+T15+T17</f>
        <v>172553</v>
      </c>
      <c r="U19" s="15">
        <f t="shared" si="0"/>
        <v>3831007</v>
      </c>
      <c r="V19" s="2"/>
      <c r="W19" s="2"/>
      <c r="X19" s="15">
        <f t="shared" si="1"/>
        <v>-90547</v>
      </c>
      <c r="Y19" s="15">
        <f t="shared" si="2"/>
        <v>-40444</v>
      </c>
      <c r="Z19" s="145" t="s">
        <v>59</v>
      </c>
    </row>
    <row r="20" spans="1:26" ht="21.75" x14ac:dyDescent="0.25">
      <c r="A20" s="146"/>
      <c r="B20" s="16" t="s">
        <v>10</v>
      </c>
      <c r="C20" s="19">
        <v>6455</v>
      </c>
      <c r="D20" s="19">
        <v>6332</v>
      </c>
      <c r="E20" s="19">
        <v>5929</v>
      </c>
      <c r="F20" s="19">
        <v>5548</v>
      </c>
      <c r="G20" s="19">
        <v>5271</v>
      </c>
      <c r="H20" s="19">
        <v>5178</v>
      </c>
      <c r="I20" s="19">
        <v>4718</v>
      </c>
      <c r="J20" s="19">
        <v>4364</v>
      </c>
      <c r="K20" s="19">
        <v>3973</v>
      </c>
      <c r="L20" s="19">
        <v>3871</v>
      </c>
      <c r="M20" s="19">
        <v>3616</v>
      </c>
      <c r="N20" s="19">
        <v>3515</v>
      </c>
      <c r="O20" s="19">
        <v>3161</v>
      </c>
      <c r="P20" s="19">
        <v>3175</v>
      </c>
      <c r="Q20" s="17">
        <f>Foglio3!K18</f>
        <v>3236</v>
      </c>
      <c r="R20" s="17">
        <f t="shared" si="3"/>
        <v>3105</v>
      </c>
      <c r="S20" s="17">
        <f t="shared" si="3"/>
        <v>3178</v>
      </c>
      <c r="T20" s="17">
        <f t="shared" ref="T20" si="5">T6+T8+T10+T12+T14+T16+T18</f>
        <v>3086</v>
      </c>
      <c r="U20" s="19">
        <f t="shared" si="0"/>
        <v>77711</v>
      </c>
      <c r="V20" s="2"/>
      <c r="W20" s="2"/>
      <c r="X20" s="17">
        <f t="shared" si="1"/>
        <v>-3369</v>
      </c>
      <c r="Y20" s="17">
        <f t="shared" si="2"/>
        <v>-785</v>
      </c>
      <c r="Z20" s="146"/>
    </row>
    <row r="21" spans="1:26" ht="14.45" x14ac:dyDescent="0.3">
      <c r="A21" s="3"/>
      <c r="B21" s="3"/>
      <c r="C21" s="7"/>
      <c r="D21" s="7"/>
      <c r="E21" s="7"/>
      <c r="F21" s="7"/>
      <c r="G21" s="7"/>
      <c r="H21" s="6"/>
      <c r="I21" s="6"/>
      <c r="J21" s="6"/>
      <c r="K21" s="6"/>
      <c r="L21" s="6"/>
      <c r="M21" s="7"/>
      <c r="N21" s="7"/>
      <c r="O21" s="11"/>
      <c r="P21" s="11"/>
      <c r="Q21" s="11"/>
      <c r="R21" s="11"/>
      <c r="S21" s="11"/>
      <c r="T21" s="11"/>
      <c r="U21" s="7"/>
      <c r="V21" s="2"/>
      <c r="W21" s="2"/>
      <c r="X21" s="2"/>
      <c r="Y21" s="2"/>
    </row>
    <row r="22" spans="1:26" ht="14.45" x14ac:dyDescent="0.3">
      <c r="A22" s="148" t="s">
        <v>11</v>
      </c>
      <c r="B22" s="149"/>
      <c r="C22" s="149"/>
      <c r="D22" s="149"/>
      <c r="E22" s="149"/>
      <c r="F22" s="149"/>
      <c r="G22" s="149"/>
      <c r="H22" s="150"/>
      <c r="I22" s="150"/>
      <c r="J22" s="150"/>
      <c r="K22" s="150"/>
      <c r="L22" s="150"/>
      <c r="M22" s="150"/>
      <c r="N22" s="150"/>
      <c r="O22" s="150"/>
      <c r="P22" s="150"/>
      <c r="Q22" s="150"/>
      <c r="R22" s="150"/>
      <c r="S22" s="150"/>
      <c r="T22" s="150"/>
      <c r="U22" s="150"/>
      <c r="V22" s="2"/>
      <c r="W22" s="2"/>
      <c r="X22" s="2"/>
      <c r="Y22" s="2"/>
    </row>
    <row r="23" spans="1:26" ht="45.7" customHeight="1" x14ac:dyDescent="0.3">
      <c r="A23" s="151" t="s">
        <v>0</v>
      </c>
      <c r="B23" s="152"/>
      <c r="C23" s="9">
        <v>2001</v>
      </c>
      <c r="D23" s="9">
        <v>2002</v>
      </c>
      <c r="E23" s="9">
        <v>2003</v>
      </c>
      <c r="F23" s="9">
        <v>2004</v>
      </c>
      <c r="G23" s="9">
        <v>2005</v>
      </c>
      <c r="H23" s="9">
        <v>2006</v>
      </c>
      <c r="I23" s="9">
        <v>2007</v>
      </c>
      <c r="J23" s="9">
        <v>2008</v>
      </c>
      <c r="K23" s="9">
        <v>2009</v>
      </c>
      <c r="L23" s="9">
        <v>2010</v>
      </c>
      <c r="M23" s="9">
        <v>2011</v>
      </c>
      <c r="N23" s="9">
        <v>2012</v>
      </c>
      <c r="O23" s="9">
        <v>2013</v>
      </c>
      <c r="P23" s="9">
        <v>2014</v>
      </c>
      <c r="Q23" s="8">
        <v>2015</v>
      </c>
      <c r="R23" s="8">
        <v>2016</v>
      </c>
      <c r="S23" s="8">
        <v>2017</v>
      </c>
      <c r="T23" s="8">
        <v>2018</v>
      </c>
      <c r="U23" s="8" t="s">
        <v>58</v>
      </c>
      <c r="V23" s="2"/>
      <c r="W23" s="2"/>
      <c r="X23" s="2"/>
      <c r="Y23" s="2"/>
    </row>
    <row r="24" spans="1:26" x14ac:dyDescent="0.25">
      <c r="A24" s="147" t="s">
        <v>2</v>
      </c>
      <c r="B24" s="12" t="s">
        <v>9</v>
      </c>
      <c r="C24" s="22">
        <f>C5/C$19*100</f>
        <v>66.254275940706947</v>
      </c>
      <c r="D24" s="22">
        <f>D5/D$19*100</f>
        <v>64.244429205507117</v>
      </c>
      <c r="E24" s="22">
        <f t="shared" ref="E24:U24" si="6">E5/E$19*100</f>
        <v>66.268814092781184</v>
      </c>
      <c r="F24" s="22">
        <f t="shared" si="6"/>
        <v>66.700069818062346</v>
      </c>
      <c r="G24" s="22">
        <f t="shared" si="6"/>
        <v>67.363162521717754</v>
      </c>
      <c r="H24" s="22">
        <f t="shared" si="6"/>
        <v>67.05539970771531</v>
      </c>
      <c r="I24" s="22">
        <f t="shared" si="6"/>
        <v>66.921354349398584</v>
      </c>
      <c r="J24" s="22">
        <f t="shared" si="6"/>
        <v>67.308632051990514</v>
      </c>
      <c r="K24" s="22">
        <f t="shared" si="6"/>
        <v>66.032357651865098</v>
      </c>
      <c r="L24" s="22">
        <f t="shared" si="6"/>
        <v>60.143570097231411</v>
      </c>
      <c r="M24" s="22">
        <f t="shared" si="6"/>
        <v>66.049562823991664</v>
      </c>
      <c r="N24" s="22">
        <f t="shared" si="6"/>
        <v>65.073740357438851</v>
      </c>
      <c r="O24" s="22">
        <f t="shared" si="6"/>
        <v>64.963668391500605</v>
      </c>
      <c r="P24" s="22">
        <f t="shared" si="6"/>
        <v>64.324327377690921</v>
      </c>
      <c r="Q24" s="22">
        <f>Q5/Q$19*100</f>
        <v>64.255553200144377</v>
      </c>
      <c r="R24" s="22">
        <f>R5/R$19*100</f>
        <v>64.842341189253148</v>
      </c>
      <c r="S24" s="22">
        <f>S5/S$19*100</f>
        <v>64.863119022711558</v>
      </c>
      <c r="T24" s="22">
        <f>T5/T$19*100</f>
        <v>63.454706669834771</v>
      </c>
      <c r="U24" s="22">
        <f t="shared" si="6"/>
        <v>65.446996050907771</v>
      </c>
      <c r="V24" s="2"/>
      <c r="W24" s="2"/>
      <c r="X24" s="2"/>
      <c r="Y24" s="2"/>
    </row>
    <row r="25" spans="1:26" ht="21.75" x14ac:dyDescent="0.25">
      <c r="A25" s="143"/>
      <c r="B25" s="16" t="s">
        <v>10</v>
      </c>
      <c r="C25" s="23">
        <f>C6/C$20*100</f>
        <v>33.555383423702558</v>
      </c>
      <c r="D25" s="23">
        <f>D6/D$20*100</f>
        <v>31.159191408717625</v>
      </c>
      <c r="E25" s="23">
        <f t="shared" ref="E25:U25" si="7">E6/E$20*100</f>
        <v>29.920728622027326</v>
      </c>
      <c r="F25" s="23">
        <f t="shared" si="7"/>
        <v>31.452775775054075</v>
      </c>
      <c r="G25" s="23">
        <f t="shared" si="7"/>
        <v>33.333333333333329</v>
      </c>
      <c r="H25" s="23">
        <f t="shared" si="7"/>
        <v>33.005021243723448</v>
      </c>
      <c r="I25" s="23">
        <f t="shared" si="7"/>
        <v>32.874099194573972</v>
      </c>
      <c r="J25" s="23">
        <f t="shared" si="7"/>
        <v>33.249312557286892</v>
      </c>
      <c r="K25" s="23">
        <f t="shared" si="7"/>
        <v>34.004530581424611</v>
      </c>
      <c r="L25" s="23">
        <f t="shared" si="7"/>
        <v>28.67476104365797</v>
      </c>
      <c r="M25" s="23">
        <f t="shared" si="7"/>
        <v>33.932522123893804</v>
      </c>
      <c r="N25" s="23">
        <f t="shared" si="7"/>
        <v>31.180654338549076</v>
      </c>
      <c r="O25" s="23">
        <f t="shared" si="7"/>
        <v>32.711167352103764</v>
      </c>
      <c r="P25" s="23">
        <f t="shared" si="7"/>
        <v>32.472440944881889</v>
      </c>
      <c r="Q25" s="23">
        <f>Q6/Q$20*100</f>
        <v>32.601977750309025</v>
      </c>
      <c r="R25" s="23">
        <f>R6/R$20*100</f>
        <v>33.623188405797102</v>
      </c>
      <c r="S25" s="23">
        <f>S6/S$20*100</f>
        <v>32.630585273757077</v>
      </c>
      <c r="T25" s="23">
        <f>T6/T$20*100</f>
        <v>32.696046662346077</v>
      </c>
      <c r="U25" s="23">
        <f t="shared" si="7"/>
        <v>32.32489608935672</v>
      </c>
    </row>
    <row r="26" spans="1:26" x14ac:dyDescent="0.25">
      <c r="A26" s="142" t="s">
        <v>6</v>
      </c>
      <c r="B26" s="20" t="s">
        <v>9</v>
      </c>
      <c r="C26" s="22">
        <f t="shared" ref="C26:D26" si="8">C7/C$19*100</f>
        <v>1.9247434435575825</v>
      </c>
      <c r="D26" s="22">
        <f t="shared" si="8"/>
        <v>2.6635066804319485</v>
      </c>
      <c r="E26" s="22">
        <f t="shared" ref="E26:U26" si="9">E7/E$19*100</f>
        <v>2.4628276734147008</v>
      </c>
      <c r="F26" s="22">
        <f t="shared" si="9"/>
        <v>2.5175571892069488</v>
      </c>
      <c r="G26" s="22">
        <f t="shared" si="9"/>
        <v>2.3103107774227012</v>
      </c>
      <c r="H26" s="22">
        <f t="shared" si="9"/>
        <v>2.4373855638238897</v>
      </c>
      <c r="I26" s="22">
        <f t="shared" si="9"/>
        <v>2.5213214305824465</v>
      </c>
      <c r="J26" s="22">
        <f t="shared" si="9"/>
        <v>2.518690372346013</v>
      </c>
      <c r="K26" s="22">
        <f t="shared" si="9"/>
        <v>2.8722638750261136</v>
      </c>
      <c r="L26" s="22">
        <f t="shared" si="9"/>
        <v>2.1840683202110829</v>
      </c>
      <c r="M26" s="22">
        <f t="shared" si="9"/>
        <v>2.3283634347737285</v>
      </c>
      <c r="N26" s="22">
        <f t="shared" si="9"/>
        <v>2.2871198758951912</v>
      </c>
      <c r="O26" s="22">
        <f t="shared" si="9"/>
        <v>2.2663216998788949</v>
      </c>
      <c r="P26" s="22">
        <f t="shared" si="9"/>
        <v>2.257796657082658</v>
      </c>
      <c r="Q26" s="22">
        <f t="shared" si="9"/>
        <v>2.6813491540572594</v>
      </c>
      <c r="R26" s="22">
        <f t="shared" ref="R26:S26" si="10">R7/R$19*100</f>
        <v>2.6650966204185651</v>
      </c>
      <c r="S26" s="22">
        <f t="shared" si="10"/>
        <v>2.5678402588419567</v>
      </c>
      <c r="T26" s="22">
        <f t="shared" ref="T26" si="11">T7/T$19*100</f>
        <v>2.6374505224481752</v>
      </c>
      <c r="U26" s="22">
        <f t="shared" si="9"/>
        <v>2.4436133893777798</v>
      </c>
    </row>
    <row r="27" spans="1:26" ht="21.75" x14ac:dyDescent="0.25">
      <c r="A27" s="143"/>
      <c r="B27" s="16" t="s">
        <v>10</v>
      </c>
      <c r="C27" s="23">
        <f t="shared" ref="C27:D27" si="12">C8/C$20*100</f>
        <v>3.3772269558481796</v>
      </c>
      <c r="D27" s="23">
        <f t="shared" si="12"/>
        <v>4.1219204042956408</v>
      </c>
      <c r="E27" s="23">
        <f t="shared" ref="E27:U27" si="13">E8/E$20*100</f>
        <v>4.7731489289930842</v>
      </c>
      <c r="F27" s="23">
        <f t="shared" si="13"/>
        <v>4.9747656813266037</v>
      </c>
      <c r="G27" s="23">
        <f t="shared" si="13"/>
        <v>4.5342439764750528</v>
      </c>
      <c r="H27" s="23">
        <f t="shared" si="13"/>
        <v>4.6543066821166477</v>
      </c>
      <c r="I27" s="23">
        <f t="shared" si="13"/>
        <v>5.1292920729122509</v>
      </c>
      <c r="J27" s="23">
        <f t="shared" si="13"/>
        <v>4.3079743354720437</v>
      </c>
      <c r="K27" s="23">
        <f t="shared" si="13"/>
        <v>5.6128869871633524</v>
      </c>
      <c r="L27" s="23">
        <f t="shared" si="13"/>
        <v>3.6941358822009813</v>
      </c>
      <c r="M27" s="23">
        <f t="shared" si="13"/>
        <v>4.8396017699115044</v>
      </c>
      <c r="N27" s="23">
        <f t="shared" si="13"/>
        <v>4.3243243243243246</v>
      </c>
      <c r="O27" s="23">
        <f t="shared" si="13"/>
        <v>4.5871559633027523</v>
      </c>
      <c r="P27" s="23">
        <f t="shared" si="13"/>
        <v>4.7559055118110232</v>
      </c>
      <c r="Q27" s="23">
        <f t="shared" si="13"/>
        <v>5.50061804697157</v>
      </c>
      <c r="R27" s="23">
        <f t="shared" ref="R27:S27" si="14">R8/R$20*100</f>
        <v>4.7342995169082132</v>
      </c>
      <c r="S27" s="23">
        <f t="shared" si="14"/>
        <v>4.4996853366897422</v>
      </c>
      <c r="T27" s="23">
        <f t="shared" ref="T27" si="15">T8/T$20*100</f>
        <v>4.4069993519118595</v>
      </c>
      <c r="U27" s="23">
        <f t="shared" si="13"/>
        <v>4.5566264750164072</v>
      </c>
    </row>
    <row r="28" spans="1:26" x14ac:dyDescent="0.25">
      <c r="A28" s="142" t="s">
        <v>3</v>
      </c>
      <c r="B28" s="20" t="s">
        <v>9</v>
      </c>
      <c r="C28" s="22">
        <f t="shared" ref="C28:D28" si="16">C9/C$19*100</f>
        <v>9.5735461801596351</v>
      </c>
      <c r="D28" s="22">
        <f t="shared" si="16"/>
        <v>10.109569633989194</v>
      </c>
      <c r="E28" s="22">
        <f t="shared" ref="E28:U28" si="17">E9/E$19*100</f>
        <v>9.7938328226391462</v>
      </c>
      <c r="F28" s="22">
        <f t="shared" si="17"/>
        <v>11.862910181116268</v>
      </c>
      <c r="G28" s="22">
        <f t="shared" si="17"/>
        <v>12.779830924415963</v>
      </c>
      <c r="H28" s="22">
        <f t="shared" si="17"/>
        <v>12.570761452016596</v>
      </c>
      <c r="I28" s="22">
        <f t="shared" si="17"/>
        <v>12.953987291604403</v>
      </c>
      <c r="J28" s="22">
        <f t="shared" si="17"/>
        <v>13.283066088791257</v>
      </c>
      <c r="K28" s="22">
        <f t="shared" si="17"/>
        <v>14.469951950976068</v>
      </c>
      <c r="L28" s="22">
        <f t="shared" si="17"/>
        <v>18.854725653412959</v>
      </c>
      <c r="M28" s="22">
        <f t="shared" si="17"/>
        <v>15.930421420165533</v>
      </c>
      <c r="N28" s="22">
        <f t="shared" si="17"/>
        <v>16.732898399812992</v>
      </c>
      <c r="O28" s="22">
        <f t="shared" si="17"/>
        <v>16.800066057469998</v>
      </c>
      <c r="P28" s="22">
        <f t="shared" si="17"/>
        <v>17.043907564211917</v>
      </c>
      <c r="Q28" s="22">
        <f t="shared" si="17"/>
        <v>16.783641478408835</v>
      </c>
      <c r="R28" s="22">
        <f t="shared" ref="R28:S28" si="18">R9/R$19*100</f>
        <v>16.345546700343021</v>
      </c>
      <c r="S28" s="22">
        <f t="shared" si="18"/>
        <v>16.295953307837856</v>
      </c>
      <c r="T28" s="22">
        <f t="shared" ref="T28" si="19">T9/T$19*100</f>
        <v>16.975074324990004</v>
      </c>
      <c r="U28" s="22">
        <f t="shared" si="17"/>
        <v>14.025346338443129</v>
      </c>
    </row>
    <row r="29" spans="1:26" ht="21.75" x14ac:dyDescent="0.25">
      <c r="A29" s="143"/>
      <c r="B29" s="16" t="s">
        <v>10</v>
      </c>
      <c r="C29" s="23">
        <f t="shared" ref="C29:D29" si="20">C10/C$20*100</f>
        <v>20.805577072037178</v>
      </c>
      <c r="D29" s="23">
        <f t="shared" si="20"/>
        <v>21.667719519898927</v>
      </c>
      <c r="E29" s="23">
        <f t="shared" ref="E29:U29" si="21">E10/E$20*100</f>
        <v>23.12362961713611</v>
      </c>
      <c r="F29" s="23">
        <f t="shared" si="21"/>
        <v>27.180966113914923</v>
      </c>
      <c r="G29" s="23">
        <f t="shared" si="21"/>
        <v>28.874976285334853</v>
      </c>
      <c r="H29" s="23">
        <f t="shared" si="21"/>
        <v>27.848590189262261</v>
      </c>
      <c r="I29" s="23">
        <f t="shared" si="21"/>
        <v>28.444256040695208</v>
      </c>
      <c r="J29" s="23">
        <f t="shared" si="21"/>
        <v>30.109990834097161</v>
      </c>
      <c r="K29" s="23">
        <f t="shared" si="21"/>
        <v>30.103196576894035</v>
      </c>
      <c r="L29" s="23">
        <f t="shared" si="21"/>
        <v>36.06303280805993</v>
      </c>
      <c r="M29" s="23">
        <f t="shared" si="21"/>
        <v>32.605088495575217</v>
      </c>
      <c r="N29" s="23">
        <f t="shared" si="21"/>
        <v>34.253200568990046</v>
      </c>
      <c r="O29" s="23">
        <f t="shared" si="21"/>
        <v>33.596962986396711</v>
      </c>
      <c r="P29" s="23">
        <f t="shared" si="21"/>
        <v>33.889763779527563</v>
      </c>
      <c r="Q29" s="23">
        <f t="shared" si="21"/>
        <v>33.189122373300371</v>
      </c>
      <c r="R29" s="23">
        <f t="shared" ref="R29:S29" si="22">R10/R$20*100</f>
        <v>33.655394524959739</v>
      </c>
      <c r="S29" s="23">
        <f t="shared" si="22"/>
        <v>32.945248584015104</v>
      </c>
      <c r="T29" s="23">
        <f t="shared" ref="T29" si="23">T10/T$20*100</f>
        <v>32.728451069345432</v>
      </c>
      <c r="U29" s="23">
        <f t="shared" si="21"/>
        <v>28.957290473678114</v>
      </c>
    </row>
    <row r="30" spans="1:26" x14ac:dyDescent="0.25">
      <c r="A30" s="142" t="s">
        <v>4</v>
      </c>
      <c r="B30" s="20" t="s">
        <v>9</v>
      </c>
      <c r="C30" s="22">
        <f t="shared" ref="C30:D30" si="24">C11/C$19*100</f>
        <v>0</v>
      </c>
      <c r="D30" s="22">
        <f t="shared" si="24"/>
        <v>0</v>
      </c>
      <c r="E30" s="22">
        <f t="shared" ref="E30:U30" si="25">E11/E$19*100</f>
        <v>0</v>
      </c>
      <c r="F30" s="22">
        <f t="shared" si="25"/>
        <v>0.46613823976343999</v>
      </c>
      <c r="G30" s="22">
        <f t="shared" si="25"/>
        <v>1.2599422526467536</v>
      </c>
      <c r="H30" s="22">
        <f t="shared" si="25"/>
        <v>0.97806185012850444</v>
      </c>
      <c r="I30" s="22">
        <f t="shared" si="25"/>
        <v>1.1292020219083385</v>
      </c>
      <c r="J30" s="22">
        <f t="shared" si="25"/>
        <v>1.406630343939387</v>
      </c>
      <c r="K30" s="22">
        <f t="shared" si="25"/>
        <v>2.2780344003156845</v>
      </c>
      <c r="L30" s="22">
        <f t="shared" si="25"/>
        <v>3.5498152556139284</v>
      </c>
      <c r="M30" s="22">
        <f t="shared" si="25"/>
        <v>2.879817932483296</v>
      </c>
      <c r="N30" s="22">
        <f t="shared" si="25"/>
        <v>2.861954650742716</v>
      </c>
      <c r="O30" s="22">
        <f t="shared" si="25"/>
        <v>2.9423098095342946</v>
      </c>
      <c r="P30" s="22">
        <f t="shared" si="25"/>
        <v>3.1068005038665545</v>
      </c>
      <c r="Q30" s="22">
        <f t="shared" si="25"/>
        <v>3.0743845215109515</v>
      </c>
      <c r="R30" s="22">
        <f t="shared" ref="R30:S30" si="26">R11/R$19*100</f>
        <v>2.864196688112588</v>
      </c>
      <c r="S30" s="22">
        <f t="shared" si="26"/>
        <v>3.065745171008329</v>
      </c>
      <c r="T30" s="22">
        <f t="shared" ref="T30" si="27">T11/T$19*100</f>
        <v>2.6502002283356418</v>
      </c>
      <c r="U30" s="22">
        <f t="shared" si="25"/>
        <v>1.7523852083799376</v>
      </c>
    </row>
    <row r="31" spans="1:26" ht="21.75" x14ac:dyDescent="0.25">
      <c r="A31" s="143"/>
      <c r="B31" s="16" t="s">
        <v>10</v>
      </c>
      <c r="C31" s="23">
        <f t="shared" ref="C31:D31" si="28">C12/C$20*100</f>
        <v>0</v>
      </c>
      <c r="D31" s="23">
        <f t="shared" si="28"/>
        <v>0</v>
      </c>
      <c r="E31" s="23">
        <f t="shared" ref="E31:U31" si="29">E12/E$20*100</f>
        <v>0</v>
      </c>
      <c r="F31" s="23">
        <f t="shared" si="29"/>
        <v>1.0273972602739725</v>
      </c>
      <c r="G31" s="23">
        <f t="shared" si="29"/>
        <v>2.3524947827736673</v>
      </c>
      <c r="H31" s="23">
        <f t="shared" si="29"/>
        <v>1.4870606411741987</v>
      </c>
      <c r="I31" s="23">
        <f t="shared" si="29"/>
        <v>2.3738872403560833</v>
      </c>
      <c r="J31" s="23">
        <f t="shared" si="29"/>
        <v>2.3373052245646195</v>
      </c>
      <c r="K31" s="23">
        <f t="shared" si="29"/>
        <v>4.2537125597785046</v>
      </c>
      <c r="L31" s="23">
        <f t="shared" si="29"/>
        <v>5.7349522087315936</v>
      </c>
      <c r="M31" s="23">
        <f t="shared" si="29"/>
        <v>5.0884955752212395</v>
      </c>
      <c r="N31" s="23">
        <f t="shared" si="29"/>
        <v>4.8079658605974389</v>
      </c>
      <c r="O31" s="23">
        <f t="shared" si="29"/>
        <v>5.0300537804492249</v>
      </c>
      <c r="P31" s="23">
        <f t="shared" si="29"/>
        <v>5.1338582677165352</v>
      </c>
      <c r="Q31" s="23">
        <f t="shared" si="29"/>
        <v>4.573547589616811</v>
      </c>
      <c r="R31" s="23">
        <f t="shared" ref="R31:S31" si="30">R12/R$20*100</f>
        <v>4.5410628019323669</v>
      </c>
      <c r="S31" s="23">
        <f t="shared" si="30"/>
        <v>5.0975456261799872</v>
      </c>
      <c r="T31" s="23">
        <f t="shared" ref="T31" si="31">T12/T$20*100</f>
        <v>4.4069993519118595</v>
      </c>
      <c r="U31" s="23">
        <f t="shared" si="29"/>
        <v>2.7344906126545792</v>
      </c>
    </row>
    <row r="32" spans="1:26" x14ac:dyDescent="0.25">
      <c r="A32" s="142" t="s">
        <v>5</v>
      </c>
      <c r="B32" s="20" t="s">
        <v>9</v>
      </c>
      <c r="C32" s="22">
        <f t="shared" ref="C32:D32" si="32">C13/C$19*100</f>
        <v>16.146332193082475</v>
      </c>
      <c r="D32" s="22">
        <f t="shared" si="32"/>
        <v>16.421127195725731</v>
      </c>
      <c r="E32" s="22">
        <f t="shared" ref="E32:U32" si="33">E13/E$19*100</f>
        <v>15.316861628962505</v>
      </c>
      <c r="F32" s="22">
        <f t="shared" si="33"/>
        <v>12.43090065300423</v>
      </c>
      <c r="G32" s="22">
        <f t="shared" si="33"/>
        <v>10.183283266183633</v>
      </c>
      <c r="H32" s="22">
        <f t="shared" si="33"/>
        <v>11.086660731383649</v>
      </c>
      <c r="I32" s="22">
        <f t="shared" si="33"/>
        <v>10.241216956655448</v>
      </c>
      <c r="J32" s="22">
        <f t="shared" si="33"/>
        <v>9.5312906746801964</v>
      </c>
      <c r="K32" s="22">
        <f t="shared" si="33"/>
        <v>8.2960005570901334</v>
      </c>
      <c r="L32" s="22">
        <f t="shared" si="33"/>
        <v>9.3273614182359381</v>
      </c>
      <c r="M32" s="22">
        <f t="shared" si="33"/>
        <v>7.1655044301150568</v>
      </c>
      <c r="N32" s="22">
        <f t="shared" si="33"/>
        <v>7.6062009902883743</v>
      </c>
      <c r="O32" s="22">
        <f t="shared" si="33"/>
        <v>7.5558736100407353</v>
      </c>
      <c r="P32" s="22">
        <f t="shared" si="33"/>
        <v>7.7240709254311399</v>
      </c>
      <c r="Q32" s="22">
        <f t="shared" si="33"/>
        <v>7.5776760494789128</v>
      </c>
      <c r="R32" s="22">
        <f t="shared" ref="R32:S32" si="34">R13/R$19*100</f>
        <v>7.515743126781234</v>
      </c>
      <c r="S32" s="22">
        <f t="shared" si="34"/>
        <v>7.4176970611605579</v>
      </c>
      <c r="T32" s="22">
        <f t="shared" ref="T32" si="35">T13/T$19*100</f>
        <v>8.2861497626816103</v>
      </c>
      <c r="U32" s="22">
        <f t="shared" si="33"/>
        <v>10.394838746052931</v>
      </c>
    </row>
    <row r="33" spans="1:22" ht="21.75" x14ac:dyDescent="0.25">
      <c r="A33" s="143"/>
      <c r="B33" s="16" t="s">
        <v>10</v>
      </c>
      <c r="C33" s="23">
        <f t="shared" ref="C33:D33" si="36">C14/C$20*100</f>
        <v>31.340046475600307</v>
      </c>
      <c r="D33" s="23">
        <f t="shared" si="36"/>
        <v>31.411876184459885</v>
      </c>
      <c r="E33" s="23">
        <f t="shared" ref="E33:U33" si="37">E14/E$20*100</f>
        <v>31.017034913138808</v>
      </c>
      <c r="F33" s="23">
        <f t="shared" si="37"/>
        <v>24.85580389329488</v>
      </c>
      <c r="G33" s="23">
        <f t="shared" si="37"/>
        <v>20.830961866818441</v>
      </c>
      <c r="H33" s="23">
        <f t="shared" si="37"/>
        <v>23.001158748551564</v>
      </c>
      <c r="I33" s="23">
        <f t="shared" si="37"/>
        <v>20.941076727426875</v>
      </c>
      <c r="J33" s="23">
        <f t="shared" si="37"/>
        <v>20.371219065077913</v>
      </c>
      <c r="K33" s="23">
        <f t="shared" si="37"/>
        <v>17.191039516737984</v>
      </c>
      <c r="L33" s="23">
        <f t="shared" si="37"/>
        <v>16.559028674761045</v>
      </c>
      <c r="M33" s="23">
        <f t="shared" si="37"/>
        <v>14.767699115044246</v>
      </c>
      <c r="N33" s="23">
        <f t="shared" si="37"/>
        <v>16.642958748221908</v>
      </c>
      <c r="O33" s="23">
        <f t="shared" si="37"/>
        <v>15.279974691553305</v>
      </c>
      <c r="P33" s="23">
        <f t="shared" si="37"/>
        <v>15.181102362204724</v>
      </c>
      <c r="Q33" s="23">
        <f t="shared" si="37"/>
        <v>14.709517923362176</v>
      </c>
      <c r="R33" s="23">
        <f t="shared" ref="R33:S33" si="38">R14/R$20*100</f>
        <v>15.104669887278583</v>
      </c>
      <c r="S33" s="23">
        <f t="shared" si="38"/>
        <v>16.173694147262431</v>
      </c>
      <c r="T33" s="23">
        <f t="shared" ref="T33" si="39">T14/T$20*100</f>
        <v>16.267012313674659</v>
      </c>
      <c r="U33" s="23">
        <f t="shared" si="37"/>
        <v>21.573522409954833</v>
      </c>
    </row>
    <row r="34" spans="1:22" x14ac:dyDescent="0.25">
      <c r="A34" s="142" t="s">
        <v>1</v>
      </c>
      <c r="B34" s="20" t="s">
        <v>9</v>
      </c>
      <c r="C34" s="22">
        <f t="shared" ref="C34:D34" si="40">C15/C$19*100</f>
        <v>5.8175598631698975</v>
      </c>
      <c r="D34" s="22">
        <f t="shared" si="40"/>
        <v>6.1638570922600433</v>
      </c>
      <c r="E34" s="22">
        <f t="shared" ref="E34:U34" si="41">E15/E$19*100</f>
        <v>5.8833555977500387</v>
      </c>
      <c r="F34" s="22">
        <f t="shared" si="41"/>
        <v>5.7505441701917945</v>
      </c>
      <c r="G34" s="22">
        <f t="shared" si="41"/>
        <v>5.8372324601789085</v>
      </c>
      <c r="H34" s="22">
        <f t="shared" si="41"/>
        <v>5.5933043288370765</v>
      </c>
      <c r="I34" s="22">
        <f t="shared" si="41"/>
        <v>5.9058955000844628</v>
      </c>
      <c r="J34" s="22">
        <f t="shared" si="41"/>
        <v>5.6502696802656152</v>
      </c>
      <c r="K34" s="22">
        <f t="shared" si="41"/>
        <v>5.6637496808337779</v>
      </c>
      <c r="L34" s="22">
        <f t="shared" si="41"/>
        <v>5.6709718916228873</v>
      </c>
      <c r="M34" s="22">
        <f t="shared" si="41"/>
        <v>5.3526099261809588</v>
      </c>
      <c r="N34" s="22">
        <f t="shared" si="41"/>
        <v>4.9960685976581587</v>
      </c>
      <c r="O34" s="22">
        <f t="shared" si="41"/>
        <v>5.1001871628316628</v>
      </c>
      <c r="P34" s="22">
        <f t="shared" si="41"/>
        <v>5.167456547158408</v>
      </c>
      <c r="Q34" s="22">
        <f t="shared" si="41"/>
        <v>5.2589965566435009</v>
      </c>
      <c r="R34" s="22">
        <f t="shared" ref="R34:S34" si="42">R15/R$19*100</f>
        <v>5.3245046674744438</v>
      </c>
      <c r="S34" s="22">
        <f t="shared" si="42"/>
        <v>5.3706276117141991</v>
      </c>
      <c r="T34" s="22">
        <f t="shared" ref="T34" si="43">T15/T$19*100</f>
        <v>5.4690442936373174</v>
      </c>
      <c r="U34" s="22">
        <f t="shared" si="41"/>
        <v>5.5943254606425938</v>
      </c>
    </row>
    <row r="35" spans="1:22" ht="21.75" x14ac:dyDescent="0.25">
      <c r="A35" s="143"/>
      <c r="B35" s="16" t="s">
        <v>10</v>
      </c>
      <c r="C35" s="23">
        <f t="shared" ref="C35:D35" si="44">C16/C$20*100</f>
        <v>10.162664601084431</v>
      </c>
      <c r="D35" s="23">
        <f t="shared" si="44"/>
        <v>10.975994946304485</v>
      </c>
      <c r="E35" s="23">
        <f t="shared" ref="E35:U35" si="45">E16/E$20*100</f>
        <v>10.339011637712936</v>
      </c>
      <c r="F35" s="23">
        <f t="shared" si="45"/>
        <v>9.6250901225666894</v>
      </c>
      <c r="G35" s="23">
        <f t="shared" si="45"/>
        <v>9.1633466135458175</v>
      </c>
      <c r="H35" s="23">
        <f t="shared" si="45"/>
        <v>9.3279258400926999</v>
      </c>
      <c r="I35" s="23">
        <f t="shared" si="45"/>
        <v>9.4531581178465451</v>
      </c>
      <c r="J35" s="23">
        <f t="shared" si="45"/>
        <v>8.8909257561869843</v>
      </c>
      <c r="K35" s="23">
        <f t="shared" si="45"/>
        <v>8.054366977095393</v>
      </c>
      <c r="L35" s="23">
        <f t="shared" si="45"/>
        <v>8.8090932575561869</v>
      </c>
      <c r="M35" s="23">
        <f t="shared" si="45"/>
        <v>7.936946902654868</v>
      </c>
      <c r="N35" s="23">
        <f t="shared" si="45"/>
        <v>8.0512091038406819</v>
      </c>
      <c r="O35" s="23">
        <f t="shared" si="45"/>
        <v>7.9721607086365065</v>
      </c>
      <c r="P35" s="23">
        <f t="shared" si="45"/>
        <v>7.6850393700787407</v>
      </c>
      <c r="Q35" s="23">
        <f t="shared" si="45"/>
        <v>8.4054388133498144</v>
      </c>
      <c r="R35" s="23">
        <f t="shared" ref="R35:S35" si="46">R16/R$20*100</f>
        <v>7.8904991948470213</v>
      </c>
      <c r="S35" s="23">
        <f t="shared" si="46"/>
        <v>7.9609817495280053</v>
      </c>
      <c r="T35" s="23">
        <f t="shared" ref="T35" si="47">T16/T$20*100</f>
        <v>8.3603370058327933</v>
      </c>
      <c r="U35" s="23">
        <f t="shared" si="45"/>
        <v>9.075935195789528</v>
      </c>
    </row>
    <row r="36" spans="1:22" x14ac:dyDescent="0.25">
      <c r="A36" s="144" t="s">
        <v>7</v>
      </c>
      <c r="B36" s="20" t="s">
        <v>9</v>
      </c>
      <c r="C36" s="22">
        <f t="shared" ref="C36:D36" si="48">C17/C$19*100</f>
        <v>0.28354237932345117</v>
      </c>
      <c r="D36" s="22">
        <f t="shared" si="48"/>
        <v>0.39751019208596766</v>
      </c>
      <c r="E36" s="22">
        <f t="shared" ref="E36:U36" si="49">E17/E$19*100</f>
        <v>0.2743081844524341</v>
      </c>
      <c r="F36" s="22">
        <f t="shared" si="49"/>
        <v>0.27187974865497555</v>
      </c>
      <c r="G36" s="22">
        <f t="shared" si="49"/>
        <v>0.26623779743428427</v>
      </c>
      <c r="H36" s="22">
        <f t="shared" si="49"/>
        <v>0.27842636609497573</v>
      </c>
      <c r="I36" s="22">
        <f t="shared" si="49"/>
        <v>0.32702244976631972</v>
      </c>
      <c r="J36" s="22">
        <f t="shared" si="49"/>
        <v>0.3014207879870115</v>
      </c>
      <c r="K36" s="22">
        <f t="shared" si="49"/>
        <v>0.38764188389313153</v>
      </c>
      <c r="L36" s="22">
        <f t="shared" si="49"/>
        <v>0.26948736367178883</v>
      </c>
      <c r="M36" s="22">
        <f t="shared" si="49"/>
        <v>0.29372003228975191</v>
      </c>
      <c r="N36" s="22">
        <f t="shared" si="49"/>
        <v>0.44201712816371636</v>
      </c>
      <c r="O36" s="22">
        <f t="shared" si="49"/>
        <v>0.37157326874380714</v>
      </c>
      <c r="P36" s="22">
        <f t="shared" si="49"/>
        <v>0.37564042455841068</v>
      </c>
      <c r="Q36" s="22">
        <f t="shared" si="49"/>
        <v>0.36839903975615762</v>
      </c>
      <c r="R36" s="22">
        <f t="shared" ref="R36:S36" si="50">R17/R$19*100</f>
        <v>0.44257100761699975</v>
      </c>
      <c r="S36" s="22">
        <f t="shared" si="50"/>
        <v>0.41901756672554635</v>
      </c>
      <c r="T36" s="22">
        <f t="shared" ref="T36" si="51">T17/T$19*100</f>
        <v>0.52737419807247632</v>
      </c>
      <c r="U36" s="22">
        <f t="shared" si="49"/>
        <v>0.34249480619586442</v>
      </c>
    </row>
    <row r="37" spans="1:22" ht="21.75" x14ac:dyDescent="0.25">
      <c r="A37" s="143"/>
      <c r="B37" s="16" t="s">
        <v>10</v>
      </c>
      <c r="C37" s="23">
        <f t="shared" ref="C37:D37" si="52">C18/C$20*100</f>
        <v>0.75910147172734321</v>
      </c>
      <c r="D37" s="23">
        <f t="shared" si="52"/>
        <v>0.66329753632343658</v>
      </c>
      <c r="E37" s="23">
        <f t="shared" ref="E37:U37" si="53">E18/E$20*100</f>
        <v>0.82644628099173556</v>
      </c>
      <c r="F37" s="23">
        <f t="shared" si="53"/>
        <v>0.88320115356885354</v>
      </c>
      <c r="G37" s="23">
        <f t="shared" si="53"/>
        <v>0.91064314171883898</v>
      </c>
      <c r="H37" s="23">
        <f t="shared" si="53"/>
        <v>0.67593665507918121</v>
      </c>
      <c r="I37" s="23">
        <f t="shared" si="53"/>
        <v>0.78423060618906315</v>
      </c>
      <c r="J37" s="23">
        <f t="shared" si="53"/>
        <v>0.73327222731439046</v>
      </c>
      <c r="K37" s="23">
        <f t="shared" si="53"/>
        <v>0.78026680090611633</v>
      </c>
      <c r="L37" s="23">
        <f t="shared" si="53"/>
        <v>0.46499612503229137</v>
      </c>
      <c r="M37" s="23">
        <f t="shared" si="53"/>
        <v>0.82964601769911517</v>
      </c>
      <c r="N37" s="23">
        <f t="shared" si="53"/>
        <v>0.73968705547652913</v>
      </c>
      <c r="O37" s="23">
        <f t="shared" si="53"/>
        <v>0.82252451755773481</v>
      </c>
      <c r="P37" s="23">
        <f t="shared" si="53"/>
        <v>0.88188976377952755</v>
      </c>
      <c r="Q37" s="23">
        <f t="shared" si="53"/>
        <v>1.019777503090235</v>
      </c>
      <c r="R37" s="23">
        <f t="shared" ref="R37:S37" si="54">R18/R$20*100</f>
        <v>0.45088566827697263</v>
      </c>
      <c r="S37" s="23">
        <f t="shared" si="54"/>
        <v>0.69225928256765268</v>
      </c>
      <c r="T37" s="23">
        <f t="shared" ref="T37" si="55">T18/T$20*100</f>
        <v>1.134154244977317</v>
      </c>
      <c r="U37" s="23">
        <f t="shared" si="53"/>
        <v>0.77723874354981914</v>
      </c>
    </row>
    <row r="38" spans="1:22" x14ac:dyDescent="0.25">
      <c r="A38" s="145" t="s">
        <v>59</v>
      </c>
      <c r="B38" s="20" t="s">
        <v>9</v>
      </c>
      <c r="C38" s="24">
        <f t="shared" ref="C38:D38" si="56">C19/C$19*100</f>
        <v>100</v>
      </c>
      <c r="D38" s="24">
        <f t="shared" si="56"/>
        <v>100</v>
      </c>
      <c r="E38" s="24">
        <f t="shared" ref="E38:U38" si="57">E19/E$19*100</f>
        <v>100</v>
      </c>
      <c r="F38" s="24">
        <f t="shared" si="57"/>
        <v>100</v>
      </c>
      <c r="G38" s="24">
        <f t="shared" si="57"/>
        <v>100</v>
      </c>
      <c r="H38" s="24">
        <f t="shared" si="57"/>
        <v>100</v>
      </c>
      <c r="I38" s="24">
        <f t="shared" si="57"/>
        <v>100</v>
      </c>
      <c r="J38" s="24">
        <f t="shared" si="57"/>
        <v>100</v>
      </c>
      <c r="K38" s="24">
        <f t="shared" si="57"/>
        <v>100</v>
      </c>
      <c r="L38" s="24">
        <f t="shared" si="57"/>
        <v>100</v>
      </c>
      <c r="M38" s="24">
        <f t="shared" si="57"/>
        <v>100</v>
      </c>
      <c r="N38" s="24">
        <f t="shared" si="57"/>
        <v>100</v>
      </c>
      <c r="O38" s="24">
        <f t="shared" si="57"/>
        <v>100</v>
      </c>
      <c r="P38" s="24">
        <f t="shared" si="57"/>
        <v>100</v>
      </c>
      <c r="Q38" s="24">
        <f t="shared" si="57"/>
        <v>100</v>
      </c>
      <c r="R38" s="24">
        <f t="shared" ref="R38:S38" si="58">R19/R$19*100</f>
        <v>100</v>
      </c>
      <c r="S38" s="24">
        <f t="shared" si="58"/>
        <v>100</v>
      </c>
      <c r="T38" s="24">
        <f t="shared" ref="T38" si="59">T19/T$19*100</f>
        <v>100</v>
      </c>
      <c r="U38" s="24">
        <f t="shared" si="57"/>
        <v>100</v>
      </c>
    </row>
    <row r="39" spans="1:22" ht="21.75" x14ac:dyDescent="0.25">
      <c r="A39" s="146"/>
      <c r="B39" s="16" t="s">
        <v>10</v>
      </c>
      <c r="C39" s="25">
        <f t="shared" ref="C39:D39" si="60">C20/C$20*100</f>
        <v>100</v>
      </c>
      <c r="D39" s="25">
        <f t="shared" si="60"/>
        <v>100</v>
      </c>
      <c r="E39" s="25">
        <f t="shared" ref="E39:U39" si="61">E20/E$20*100</f>
        <v>100</v>
      </c>
      <c r="F39" s="25">
        <f t="shared" si="61"/>
        <v>100</v>
      </c>
      <c r="G39" s="25">
        <f t="shared" si="61"/>
        <v>100</v>
      </c>
      <c r="H39" s="25">
        <f t="shared" si="61"/>
        <v>100</v>
      </c>
      <c r="I39" s="25">
        <f t="shared" si="61"/>
        <v>100</v>
      </c>
      <c r="J39" s="25">
        <f t="shared" si="61"/>
        <v>100</v>
      </c>
      <c r="K39" s="25">
        <f t="shared" si="61"/>
        <v>100</v>
      </c>
      <c r="L39" s="25">
        <f t="shared" si="61"/>
        <v>100</v>
      </c>
      <c r="M39" s="25">
        <f t="shared" si="61"/>
        <v>100</v>
      </c>
      <c r="N39" s="25">
        <f t="shared" si="61"/>
        <v>100</v>
      </c>
      <c r="O39" s="25">
        <f t="shared" si="61"/>
        <v>100</v>
      </c>
      <c r="P39" s="25">
        <f t="shared" si="61"/>
        <v>100</v>
      </c>
      <c r="Q39" s="25">
        <f t="shared" si="61"/>
        <v>100</v>
      </c>
      <c r="R39" s="25">
        <f t="shared" ref="R39:S39" si="62">R20/R$20*100</f>
        <v>100</v>
      </c>
      <c r="S39" s="25">
        <f t="shared" si="62"/>
        <v>100</v>
      </c>
      <c r="T39" s="25">
        <f t="shared" ref="T39" si="63">T20/T$20*100</f>
        <v>100</v>
      </c>
      <c r="U39" s="25">
        <f t="shared" si="61"/>
        <v>100</v>
      </c>
    </row>
    <row r="40" spans="1:22" s="2" customFormat="1" x14ac:dyDescent="0.25">
      <c r="A40" s="26"/>
      <c r="B40" s="27"/>
      <c r="C40" s="28"/>
      <c r="D40" s="28"/>
      <c r="E40" s="28"/>
      <c r="F40" s="28"/>
      <c r="G40" s="28"/>
      <c r="H40" s="28"/>
      <c r="I40" s="28"/>
      <c r="J40" s="28"/>
      <c r="K40" s="28"/>
      <c r="L40" s="28"/>
      <c r="M40" s="28"/>
      <c r="N40" s="28"/>
      <c r="O40" s="28"/>
      <c r="P40" s="28"/>
      <c r="Q40" s="28"/>
      <c r="R40" s="28"/>
      <c r="S40" s="28"/>
      <c r="T40" s="28"/>
      <c r="U40" s="28"/>
    </row>
    <row r="41" spans="1:22" ht="17" customHeight="1" x14ac:dyDescent="0.25">
      <c r="A41" s="148" t="s">
        <v>73</v>
      </c>
      <c r="B41" s="149"/>
      <c r="C41" s="149"/>
      <c r="D41" s="149"/>
      <c r="E41" s="149"/>
      <c r="F41" s="149"/>
      <c r="G41" s="149"/>
      <c r="H41" s="150"/>
      <c r="I41" s="150"/>
      <c r="J41" s="150"/>
      <c r="K41" s="150"/>
      <c r="L41" s="150"/>
      <c r="M41" s="150"/>
      <c r="N41" s="150"/>
      <c r="O41" s="150"/>
      <c r="P41" s="150"/>
      <c r="Q41" s="150"/>
      <c r="R41" s="150"/>
      <c r="S41" s="150"/>
      <c r="T41" s="150"/>
      <c r="U41" s="150"/>
    </row>
    <row r="42" spans="1:22" ht="38.75" x14ac:dyDescent="0.25">
      <c r="A42" s="151" t="s">
        <v>0</v>
      </c>
      <c r="B42" s="152"/>
      <c r="C42" s="9">
        <v>2001</v>
      </c>
      <c r="D42" s="9">
        <v>2002</v>
      </c>
      <c r="E42" s="9">
        <v>2003</v>
      </c>
      <c r="F42" s="9">
        <v>2004</v>
      </c>
      <c r="G42" s="9">
        <v>2005</v>
      </c>
      <c r="H42" s="9">
        <v>2006</v>
      </c>
      <c r="I42" s="9">
        <v>2007</v>
      </c>
      <c r="J42" s="9">
        <v>2008</v>
      </c>
      <c r="K42" s="9">
        <v>2009</v>
      </c>
      <c r="L42" s="9">
        <v>2010</v>
      </c>
      <c r="M42" s="9">
        <v>2011</v>
      </c>
      <c r="N42" s="9">
        <v>2012</v>
      </c>
      <c r="O42" s="9">
        <v>2013</v>
      </c>
      <c r="P42" s="9">
        <v>2014</v>
      </c>
      <c r="Q42" s="8">
        <v>2015</v>
      </c>
      <c r="R42" s="8">
        <v>2016</v>
      </c>
      <c r="S42" s="8">
        <v>2017</v>
      </c>
      <c r="T42" s="8">
        <v>2018</v>
      </c>
      <c r="U42" s="8" t="s">
        <v>58</v>
      </c>
    </row>
    <row r="43" spans="1:22" x14ac:dyDescent="0.25">
      <c r="A43" s="147" t="s">
        <v>2</v>
      </c>
      <c r="B43" s="12" t="s">
        <v>9</v>
      </c>
      <c r="C43" s="22">
        <f t="shared" ref="C43:T43" si="64">C5/$U5*100</f>
        <v>6.9523575158568311</v>
      </c>
      <c r="D43" s="22">
        <f t="shared" si="64"/>
        <v>6.8004398393637091</v>
      </c>
      <c r="E43" s="22">
        <f t="shared" si="64"/>
        <v>6.6676664224444115</v>
      </c>
      <c r="F43" s="22">
        <f t="shared" si="64"/>
        <v>6.4774602268036388</v>
      </c>
      <c r="G43" s="22">
        <f t="shared" si="64"/>
        <v>6.4483848825758914</v>
      </c>
      <c r="H43" s="22">
        <f t="shared" si="64"/>
        <v>6.3684575988551737</v>
      </c>
      <c r="I43" s="22">
        <f t="shared" si="64"/>
        <v>6.1621383180730982</v>
      </c>
      <c r="J43" s="22">
        <f t="shared" si="64"/>
        <v>5.8781252505205845</v>
      </c>
      <c r="K43" s="22">
        <f t="shared" si="64"/>
        <v>5.672962602087761</v>
      </c>
      <c r="L43" s="22">
        <f t="shared" si="64"/>
        <v>5.1092838092609565</v>
      </c>
      <c r="M43" s="22">
        <f t="shared" si="64"/>
        <v>5.4171474335325263</v>
      </c>
      <c r="N43" s="22">
        <f t="shared" si="64"/>
        <v>4.8852560883730929</v>
      </c>
      <c r="O43" s="22">
        <f t="shared" si="64"/>
        <v>4.7068156355954001</v>
      </c>
      <c r="P43" s="22">
        <f t="shared" si="64"/>
        <v>4.5417362806452735</v>
      </c>
      <c r="Q43" s="22">
        <f t="shared" si="64"/>
        <v>4.4730163655500643</v>
      </c>
      <c r="R43" s="22">
        <f t="shared" si="64"/>
        <v>4.5462431584199443</v>
      </c>
      <c r="S43" s="22">
        <f t="shared" si="64"/>
        <v>4.5255035438816344</v>
      </c>
      <c r="T43" s="22">
        <f t="shared" si="64"/>
        <v>4.3670050281600092</v>
      </c>
      <c r="U43" s="24">
        <f t="shared" ref="U43:U58" si="65">U5/$U5*100</f>
        <v>100</v>
      </c>
      <c r="V43" s="123">
        <f>SUM(C43:T43)</f>
        <v>100</v>
      </c>
    </row>
    <row r="44" spans="1:22" ht="21.75" x14ac:dyDescent="0.25">
      <c r="A44" s="143"/>
      <c r="B44" s="16" t="s">
        <v>10</v>
      </c>
      <c r="C44" s="23">
        <f t="shared" ref="C44:T44" si="66">C6/$U6*100</f>
        <v>8.622611464968152</v>
      </c>
      <c r="D44" s="23">
        <f t="shared" si="66"/>
        <v>7.8542993630573248</v>
      </c>
      <c r="E44" s="23">
        <f t="shared" si="66"/>
        <v>7.0621019108280256</v>
      </c>
      <c r="F44" s="23">
        <f t="shared" si="66"/>
        <v>6.9466560509554149</v>
      </c>
      <c r="G44" s="23">
        <f t="shared" si="66"/>
        <v>6.994426751592357</v>
      </c>
      <c r="H44" s="23">
        <f t="shared" si="66"/>
        <v>6.8033439490445868</v>
      </c>
      <c r="I44" s="23">
        <f t="shared" si="66"/>
        <v>6.1743630573248405</v>
      </c>
      <c r="J44" s="23">
        <f t="shared" si="66"/>
        <v>5.7762738853503182</v>
      </c>
      <c r="K44" s="23">
        <f t="shared" si="66"/>
        <v>5.3781847133757967</v>
      </c>
      <c r="L44" s="23">
        <f t="shared" si="66"/>
        <v>4.4187898089171975</v>
      </c>
      <c r="M44" s="23">
        <f t="shared" si="66"/>
        <v>4.8845541401273884</v>
      </c>
      <c r="N44" s="23">
        <f t="shared" si="66"/>
        <v>4.3630573248407645</v>
      </c>
      <c r="O44" s="23">
        <f t="shared" si="66"/>
        <v>4.1162420382165603</v>
      </c>
      <c r="P44" s="23">
        <f t="shared" si="66"/>
        <v>4.1042993630573248</v>
      </c>
      <c r="Q44" s="23">
        <f t="shared" si="66"/>
        <v>4.1998407643312099</v>
      </c>
      <c r="R44" s="23">
        <f t="shared" si="66"/>
        <v>4.1560509554140124</v>
      </c>
      <c r="S44" s="23">
        <f t="shared" si="66"/>
        <v>4.1281847133757958</v>
      </c>
      <c r="T44" s="23">
        <f t="shared" si="66"/>
        <v>4.0167197452229297</v>
      </c>
      <c r="U44" s="25">
        <f t="shared" si="65"/>
        <v>100</v>
      </c>
      <c r="V44" s="123">
        <f t="shared" ref="V44:V58" si="67">SUM(C44:T44)</f>
        <v>100.00000000000001</v>
      </c>
    </row>
    <row r="45" spans="1:22" x14ac:dyDescent="0.25">
      <c r="A45" s="142" t="s">
        <v>6</v>
      </c>
      <c r="B45" s="20" t="s">
        <v>9</v>
      </c>
      <c r="C45" s="22">
        <f t="shared" ref="C45:T45" si="68">C7/$U7*100</f>
        <v>5.4093895209101106</v>
      </c>
      <c r="D45" s="22">
        <f t="shared" si="68"/>
        <v>7.5511403087112114</v>
      </c>
      <c r="E45" s="22">
        <f t="shared" si="68"/>
        <v>6.6367569299791711</v>
      </c>
      <c r="F45" s="22">
        <f t="shared" si="68"/>
        <v>6.5480959247983765</v>
      </c>
      <c r="G45" s="22">
        <f t="shared" si="68"/>
        <v>5.9231960690060355</v>
      </c>
      <c r="H45" s="22">
        <f t="shared" si="68"/>
        <v>6.1998611333653795</v>
      </c>
      <c r="I45" s="22">
        <f t="shared" si="68"/>
        <v>6.2180206163542167</v>
      </c>
      <c r="J45" s="22">
        <f t="shared" si="68"/>
        <v>5.8911499225551456</v>
      </c>
      <c r="K45" s="22">
        <f t="shared" si="68"/>
        <v>6.6089836030550657</v>
      </c>
      <c r="L45" s="22">
        <f t="shared" si="68"/>
        <v>4.9692891096512311</v>
      </c>
      <c r="M45" s="22">
        <f t="shared" si="68"/>
        <v>5.1145649735619285</v>
      </c>
      <c r="N45" s="22">
        <f t="shared" si="68"/>
        <v>4.5986220157026114</v>
      </c>
      <c r="O45" s="22">
        <f t="shared" si="68"/>
        <v>4.3977994979437058</v>
      </c>
      <c r="P45" s="22">
        <f t="shared" si="68"/>
        <v>4.2696149121401481</v>
      </c>
      <c r="Q45" s="22">
        <f t="shared" si="68"/>
        <v>4.9991988463387278</v>
      </c>
      <c r="R45" s="22">
        <f t="shared" si="68"/>
        <v>5.0045398707472089</v>
      </c>
      <c r="S45" s="22">
        <f t="shared" si="68"/>
        <v>4.7983763285798213</v>
      </c>
      <c r="T45" s="22">
        <f t="shared" si="68"/>
        <v>4.8614004165999036</v>
      </c>
      <c r="U45" s="24">
        <f t="shared" si="65"/>
        <v>100</v>
      </c>
      <c r="V45" s="123">
        <f t="shared" si="67"/>
        <v>100</v>
      </c>
    </row>
    <row r="46" spans="1:22" ht="21.75" x14ac:dyDescent="0.25">
      <c r="A46" s="143"/>
      <c r="B46" s="16" t="s">
        <v>10</v>
      </c>
      <c r="C46" s="23">
        <f t="shared" ref="C46:T46" si="69">C8/$U8*100</f>
        <v>6.1564529793843548</v>
      </c>
      <c r="D46" s="23">
        <f t="shared" si="69"/>
        <v>7.3707992092629198</v>
      </c>
      <c r="E46" s="23">
        <f t="shared" si="69"/>
        <v>7.9920926292007906</v>
      </c>
      <c r="F46" s="23">
        <f t="shared" si="69"/>
        <v>7.7944083592205589</v>
      </c>
      <c r="G46" s="23">
        <f t="shared" si="69"/>
        <v>6.7495057893250499</v>
      </c>
      <c r="H46" s="23">
        <f t="shared" si="69"/>
        <v>6.8059870093194013</v>
      </c>
      <c r="I46" s="23">
        <f t="shared" si="69"/>
        <v>6.834227619316577</v>
      </c>
      <c r="J46" s="23">
        <f t="shared" si="69"/>
        <v>5.3092346794690766</v>
      </c>
      <c r="K46" s="23">
        <f t="shared" si="69"/>
        <v>6.2976560293702342</v>
      </c>
      <c r="L46" s="23">
        <f t="shared" si="69"/>
        <v>4.0384072295961593</v>
      </c>
      <c r="M46" s="23">
        <f t="shared" si="69"/>
        <v>4.9421067495057898</v>
      </c>
      <c r="N46" s="23">
        <f t="shared" si="69"/>
        <v>4.2925727195707424</v>
      </c>
      <c r="O46" s="23">
        <f t="shared" si="69"/>
        <v>4.0948884495905116</v>
      </c>
      <c r="P46" s="23">
        <f t="shared" si="69"/>
        <v>4.2643321095735667</v>
      </c>
      <c r="Q46" s="23">
        <f t="shared" si="69"/>
        <v>5.0268285794973178</v>
      </c>
      <c r="R46" s="23">
        <f t="shared" si="69"/>
        <v>4.151369669584863</v>
      </c>
      <c r="S46" s="23">
        <f t="shared" si="69"/>
        <v>4.0384072295961593</v>
      </c>
      <c r="T46" s="23">
        <f t="shared" si="69"/>
        <v>3.8407229596159276</v>
      </c>
      <c r="U46" s="25">
        <f t="shared" si="65"/>
        <v>100</v>
      </c>
      <c r="V46" s="123">
        <f t="shared" si="67"/>
        <v>100.00000000000001</v>
      </c>
    </row>
    <row r="47" spans="1:22" x14ac:dyDescent="0.25">
      <c r="A47" s="142" t="s">
        <v>3</v>
      </c>
      <c r="B47" s="20" t="s">
        <v>9</v>
      </c>
      <c r="C47" s="22">
        <f t="shared" ref="C47:T47" si="70">C9/$U9*100</f>
        <v>4.6877791674111133</v>
      </c>
      <c r="D47" s="22">
        <f t="shared" si="70"/>
        <v>4.9935605383836581</v>
      </c>
      <c r="E47" s="22">
        <f t="shared" si="70"/>
        <v>4.5982594842475137</v>
      </c>
      <c r="F47" s="22">
        <f t="shared" si="70"/>
        <v>5.3758337800011917</v>
      </c>
      <c r="G47" s="22">
        <f t="shared" si="70"/>
        <v>5.7086013340480015</v>
      </c>
      <c r="H47" s="22">
        <f t="shared" si="70"/>
        <v>5.5710648561729501</v>
      </c>
      <c r="I47" s="22">
        <f t="shared" si="70"/>
        <v>5.5660398427729145</v>
      </c>
      <c r="J47" s="22">
        <f t="shared" si="70"/>
        <v>5.4130561014829377</v>
      </c>
      <c r="K47" s="22">
        <f t="shared" si="70"/>
        <v>5.8009126913227318</v>
      </c>
      <c r="L47" s="22">
        <f t="shared" si="70"/>
        <v>7.4742421535346315</v>
      </c>
      <c r="M47" s="22">
        <f t="shared" si="70"/>
        <v>6.0968301471026143</v>
      </c>
      <c r="N47" s="22">
        <f t="shared" si="70"/>
        <v>5.8617711869453872</v>
      </c>
      <c r="O47" s="22">
        <f t="shared" si="70"/>
        <v>5.6799401465070574</v>
      </c>
      <c r="P47" s="22">
        <f t="shared" si="70"/>
        <v>5.6155455303436366</v>
      </c>
      <c r="Q47" s="22">
        <f t="shared" si="70"/>
        <v>5.4519534274313619</v>
      </c>
      <c r="R47" s="22">
        <f t="shared" si="70"/>
        <v>5.3477309272824725</v>
      </c>
      <c r="S47" s="22">
        <f t="shared" si="70"/>
        <v>5.3054835924006909</v>
      </c>
      <c r="T47" s="22">
        <f t="shared" si="70"/>
        <v>5.4513950926091361</v>
      </c>
      <c r="U47" s="24">
        <f t="shared" si="65"/>
        <v>100</v>
      </c>
      <c r="V47" s="123">
        <f t="shared" si="67"/>
        <v>99.999999999999986</v>
      </c>
    </row>
    <row r="48" spans="1:22" ht="21.75" x14ac:dyDescent="0.25">
      <c r="A48" s="143"/>
      <c r="B48" s="16" t="s">
        <v>10</v>
      </c>
      <c r="C48" s="23">
        <f t="shared" ref="C48:T48" si="71">C10/$U10*100</f>
        <v>5.9680931431364703</v>
      </c>
      <c r="D48" s="23">
        <f t="shared" si="71"/>
        <v>6.0969648491312274</v>
      </c>
      <c r="E48" s="23">
        <f t="shared" si="71"/>
        <v>6.0925209972003733</v>
      </c>
      <c r="F48" s="23">
        <f t="shared" si="71"/>
        <v>6.7013287117273252</v>
      </c>
      <c r="G48" s="23">
        <f t="shared" si="71"/>
        <v>6.7635426387592759</v>
      </c>
      <c r="H48" s="23">
        <f t="shared" si="71"/>
        <v>6.408034484290984</v>
      </c>
      <c r="I48" s="23">
        <f t="shared" si="71"/>
        <v>5.9636492912056172</v>
      </c>
      <c r="J48" s="23">
        <f t="shared" si="71"/>
        <v>5.8392214371417142</v>
      </c>
      <c r="K48" s="23">
        <f t="shared" si="71"/>
        <v>5.3148469093009822</v>
      </c>
      <c r="L48" s="23">
        <f t="shared" si="71"/>
        <v>6.203617295471715</v>
      </c>
      <c r="M48" s="23">
        <f t="shared" si="71"/>
        <v>5.2393014264764695</v>
      </c>
      <c r="N48" s="23">
        <f t="shared" si="71"/>
        <v>5.3503977247478112</v>
      </c>
      <c r="O48" s="23">
        <f t="shared" si="71"/>
        <v>4.7193707505665916</v>
      </c>
      <c r="P48" s="23">
        <f t="shared" si="71"/>
        <v>4.7815846775985422</v>
      </c>
      <c r="Q48" s="23">
        <f t="shared" si="71"/>
        <v>4.772696973736835</v>
      </c>
      <c r="R48" s="23">
        <f t="shared" si="71"/>
        <v>4.6438252677420788</v>
      </c>
      <c r="S48" s="23">
        <f t="shared" si="71"/>
        <v>4.6527129716037861</v>
      </c>
      <c r="T48" s="23">
        <f t="shared" si="71"/>
        <v>4.488290450162201</v>
      </c>
      <c r="U48" s="25">
        <f t="shared" si="65"/>
        <v>100</v>
      </c>
      <c r="V48" s="123">
        <f t="shared" si="67"/>
        <v>100</v>
      </c>
    </row>
    <row r="49" spans="1:22" x14ac:dyDescent="0.25">
      <c r="A49" s="142" t="s">
        <v>4</v>
      </c>
      <c r="B49" s="20" t="s">
        <v>9</v>
      </c>
      <c r="C49" s="22">
        <f t="shared" ref="C49:T49" si="72">C11/$U11*100</f>
        <v>0</v>
      </c>
      <c r="D49" s="22">
        <f t="shared" si="72"/>
        <v>0</v>
      </c>
      <c r="E49" s="22">
        <f t="shared" si="72"/>
        <v>0</v>
      </c>
      <c r="F49" s="22">
        <f t="shared" si="72"/>
        <v>1.6906485536389908</v>
      </c>
      <c r="G49" s="22">
        <f t="shared" si="72"/>
        <v>4.5044239878452057</v>
      </c>
      <c r="H49" s="22">
        <f t="shared" si="72"/>
        <v>3.4691810409032677</v>
      </c>
      <c r="I49" s="22">
        <f t="shared" si="72"/>
        <v>3.8832782196800428</v>
      </c>
      <c r="J49" s="22">
        <f t="shared" si="72"/>
        <v>4.5878392468793754</v>
      </c>
      <c r="K49" s="22">
        <f t="shared" si="72"/>
        <v>7.3092620728691866</v>
      </c>
      <c r="L49" s="22">
        <f t="shared" si="72"/>
        <v>11.262549527810052</v>
      </c>
      <c r="M49" s="22">
        <f t="shared" si="72"/>
        <v>8.8211636428635263</v>
      </c>
      <c r="N49" s="22">
        <f t="shared" si="72"/>
        <v>8.0242500074477903</v>
      </c>
      <c r="O49" s="22">
        <f t="shared" si="72"/>
        <v>7.9616885631721628</v>
      </c>
      <c r="P49" s="22">
        <f t="shared" si="72"/>
        <v>8.1925700837131696</v>
      </c>
      <c r="Q49" s="22">
        <f t="shared" si="72"/>
        <v>7.992969285309977</v>
      </c>
      <c r="R49" s="22">
        <f t="shared" si="72"/>
        <v>7.4999255220901482</v>
      </c>
      <c r="S49" s="22">
        <f t="shared" si="72"/>
        <v>7.9885006107188614</v>
      </c>
      <c r="T49" s="22">
        <f t="shared" si="72"/>
        <v>6.8117496350582423</v>
      </c>
      <c r="U49" s="24">
        <f t="shared" si="65"/>
        <v>100</v>
      </c>
      <c r="V49" s="123">
        <f t="shared" si="67"/>
        <v>100</v>
      </c>
    </row>
    <row r="50" spans="1:22" ht="21.75" x14ac:dyDescent="0.25">
      <c r="A50" s="143"/>
      <c r="B50" s="16" t="s">
        <v>10</v>
      </c>
      <c r="C50" s="23">
        <f t="shared" ref="C50:T50" si="73">C12/$U12*100</f>
        <v>0</v>
      </c>
      <c r="D50" s="23">
        <f t="shared" si="73"/>
        <v>0</v>
      </c>
      <c r="E50" s="23">
        <f t="shared" si="73"/>
        <v>0</v>
      </c>
      <c r="F50" s="23">
        <f t="shared" si="73"/>
        <v>2.6823529411764704</v>
      </c>
      <c r="G50" s="23">
        <f t="shared" si="73"/>
        <v>5.8352941176470585</v>
      </c>
      <c r="H50" s="23">
        <f t="shared" si="73"/>
        <v>3.6235294117647059</v>
      </c>
      <c r="I50" s="23">
        <f t="shared" si="73"/>
        <v>5.2705882352941176</v>
      </c>
      <c r="J50" s="23">
        <f t="shared" si="73"/>
        <v>4.8</v>
      </c>
      <c r="K50" s="23">
        <f t="shared" si="73"/>
        <v>7.9529411764705875</v>
      </c>
      <c r="L50" s="23">
        <f t="shared" si="73"/>
        <v>10.447058823529412</v>
      </c>
      <c r="M50" s="23">
        <f t="shared" si="73"/>
        <v>8.6588235294117641</v>
      </c>
      <c r="N50" s="23">
        <f t="shared" si="73"/>
        <v>7.9529411764705875</v>
      </c>
      <c r="O50" s="23">
        <f t="shared" si="73"/>
        <v>7.4823529411764707</v>
      </c>
      <c r="P50" s="23">
        <f t="shared" si="73"/>
        <v>7.6705882352941179</v>
      </c>
      <c r="Q50" s="23">
        <f t="shared" si="73"/>
        <v>6.9647058823529413</v>
      </c>
      <c r="R50" s="23">
        <f t="shared" si="73"/>
        <v>6.6352941176470583</v>
      </c>
      <c r="S50" s="23">
        <f t="shared" si="73"/>
        <v>7.6235294117647054</v>
      </c>
      <c r="T50" s="23">
        <f t="shared" si="73"/>
        <v>6.4</v>
      </c>
      <c r="U50" s="25">
        <f t="shared" si="65"/>
        <v>100</v>
      </c>
      <c r="V50" s="123">
        <f t="shared" si="67"/>
        <v>100.00000000000001</v>
      </c>
    </row>
    <row r="51" spans="1:22" x14ac:dyDescent="0.25">
      <c r="A51" s="142" t="s">
        <v>5</v>
      </c>
      <c r="B51" s="20" t="s">
        <v>9</v>
      </c>
      <c r="C51" s="22">
        <f t="shared" ref="C51:T51" si="74">C13/$U13*100</f>
        <v>10.667533843762477</v>
      </c>
      <c r="D51" s="22">
        <f t="shared" si="74"/>
        <v>10.944009321316736</v>
      </c>
      <c r="E51" s="22">
        <f t="shared" si="74"/>
        <v>9.7030085855554749</v>
      </c>
      <c r="F51" s="22">
        <f t="shared" si="74"/>
        <v>7.6006900586851227</v>
      </c>
      <c r="G51" s="22">
        <f t="shared" si="74"/>
        <v>6.1374542660341964</v>
      </c>
      <c r="H51" s="22">
        <f t="shared" si="74"/>
        <v>6.6293847478950454</v>
      </c>
      <c r="I51" s="22">
        <f t="shared" si="74"/>
        <v>5.9373171583041833</v>
      </c>
      <c r="J51" s="22">
        <f t="shared" si="74"/>
        <v>5.2407295336579391</v>
      </c>
      <c r="K51" s="22">
        <f t="shared" si="74"/>
        <v>4.4873903577607743</v>
      </c>
      <c r="L51" s="22">
        <f t="shared" si="74"/>
        <v>4.9888631358496536</v>
      </c>
      <c r="M51" s="22">
        <f t="shared" si="74"/>
        <v>3.7001509189482382</v>
      </c>
      <c r="N51" s="22">
        <f t="shared" si="74"/>
        <v>3.5951856604399</v>
      </c>
      <c r="O51" s="22">
        <f t="shared" si="74"/>
        <v>3.4467778427881584</v>
      </c>
      <c r="P51" s="22">
        <f t="shared" si="74"/>
        <v>3.4337199637392741</v>
      </c>
      <c r="Q51" s="22">
        <f t="shared" si="74"/>
        <v>3.3212213134719644</v>
      </c>
      <c r="R51" s="22">
        <f t="shared" si="74"/>
        <v>3.3177057306511113</v>
      </c>
      <c r="S51" s="22">
        <f t="shared" si="74"/>
        <v>3.2584430488138674</v>
      </c>
      <c r="T51" s="22">
        <f t="shared" si="74"/>
        <v>3.5904145123258848</v>
      </c>
      <c r="U51" s="24">
        <f t="shared" si="65"/>
        <v>100</v>
      </c>
      <c r="V51" s="123">
        <f t="shared" si="67"/>
        <v>100</v>
      </c>
    </row>
    <row r="52" spans="1:22" ht="21.75" x14ac:dyDescent="0.25">
      <c r="A52" s="143"/>
      <c r="B52" s="16" t="s">
        <v>10</v>
      </c>
      <c r="C52" s="23">
        <f t="shared" ref="C52:T52" si="75">C14/$U14*100</f>
        <v>12.066805845511483</v>
      </c>
      <c r="D52" s="23">
        <f t="shared" si="75"/>
        <v>11.864002385923055</v>
      </c>
      <c r="E52" s="23">
        <f t="shared" si="75"/>
        <v>10.969281240679988</v>
      </c>
      <c r="F52" s="23">
        <f t="shared" si="75"/>
        <v>8.2254697286012526</v>
      </c>
      <c r="G52" s="23">
        <f t="shared" si="75"/>
        <v>6.5493587831792421</v>
      </c>
      <c r="H52" s="23">
        <f t="shared" si="75"/>
        <v>7.1040858932299429</v>
      </c>
      <c r="I52" s="23">
        <f t="shared" si="75"/>
        <v>5.8932299433343269</v>
      </c>
      <c r="J52" s="23">
        <f t="shared" si="75"/>
        <v>5.3027139874739042</v>
      </c>
      <c r="K52" s="23">
        <f t="shared" si="75"/>
        <v>4.0739636146734268</v>
      </c>
      <c r="L52" s="23">
        <f t="shared" si="75"/>
        <v>3.8234416940053682</v>
      </c>
      <c r="M52" s="23">
        <f t="shared" si="75"/>
        <v>3.1852072770653148</v>
      </c>
      <c r="N52" s="23">
        <f t="shared" si="75"/>
        <v>3.4894124664479569</v>
      </c>
      <c r="O52" s="23">
        <f t="shared" si="75"/>
        <v>2.8810020876826723</v>
      </c>
      <c r="P52" s="23">
        <f t="shared" si="75"/>
        <v>2.8750372800477186</v>
      </c>
      <c r="Q52" s="23">
        <f t="shared" si="75"/>
        <v>2.8392484342379958</v>
      </c>
      <c r="R52" s="23">
        <f t="shared" si="75"/>
        <v>2.7974947807933193</v>
      </c>
      <c r="S52" s="23">
        <f t="shared" si="75"/>
        <v>3.0659111243662394</v>
      </c>
      <c r="T52" s="23">
        <f t="shared" si="75"/>
        <v>2.9943334327467941</v>
      </c>
      <c r="U52" s="25">
        <f t="shared" si="65"/>
        <v>100</v>
      </c>
      <c r="V52" s="123">
        <f t="shared" si="67"/>
        <v>100.00000000000003</v>
      </c>
    </row>
    <row r="53" spans="1:22" x14ac:dyDescent="0.25">
      <c r="A53" s="142" t="s">
        <v>1</v>
      </c>
      <c r="B53" s="20" t="s">
        <v>9</v>
      </c>
      <c r="C53" s="22">
        <f t="shared" ref="C53:T53" si="76">C15/$U15*100</f>
        <v>7.1416906573845527</v>
      </c>
      <c r="D53" s="22">
        <f t="shared" si="76"/>
        <v>7.6330143384394296</v>
      </c>
      <c r="E53" s="22">
        <f t="shared" si="76"/>
        <v>6.925190953671863</v>
      </c>
      <c r="F53" s="22">
        <f t="shared" si="76"/>
        <v>6.5332518348816482</v>
      </c>
      <c r="G53" s="22">
        <f t="shared" si="76"/>
        <v>6.5369845883939366</v>
      </c>
      <c r="H53" s="22">
        <f t="shared" si="76"/>
        <v>6.214568003770081</v>
      </c>
      <c r="I53" s="22">
        <f t="shared" si="76"/>
        <v>6.3620117675054475</v>
      </c>
      <c r="J53" s="22">
        <f t="shared" si="76"/>
        <v>5.7727033067530176</v>
      </c>
      <c r="K53" s="22">
        <f t="shared" si="76"/>
        <v>5.6924491062388309</v>
      </c>
      <c r="L53" s="22">
        <f t="shared" si="76"/>
        <v>5.6359912093654785</v>
      </c>
      <c r="M53" s="22">
        <f t="shared" si="76"/>
        <v>5.1358022387189184</v>
      </c>
      <c r="N53" s="22">
        <f t="shared" si="76"/>
        <v>4.3878517536942594</v>
      </c>
      <c r="O53" s="22">
        <f t="shared" si="76"/>
        <v>4.3229951614182598</v>
      </c>
      <c r="P53" s="22">
        <f t="shared" si="76"/>
        <v>4.2684036413010507</v>
      </c>
      <c r="Q53" s="22">
        <f t="shared" si="76"/>
        <v>4.2828680611611665</v>
      </c>
      <c r="R53" s="22">
        <f t="shared" si="76"/>
        <v>4.3673216093766767</v>
      </c>
      <c r="S53" s="22">
        <f t="shared" si="76"/>
        <v>4.3836524059929358</v>
      </c>
      <c r="T53" s="22">
        <f t="shared" si="76"/>
        <v>4.4032493619324464</v>
      </c>
      <c r="U53" s="24">
        <f t="shared" si="65"/>
        <v>100</v>
      </c>
      <c r="V53" s="123">
        <f t="shared" si="67"/>
        <v>100.00000000000001</v>
      </c>
    </row>
    <row r="54" spans="1:22" ht="21.75" x14ac:dyDescent="0.25">
      <c r="A54" s="143"/>
      <c r="B54" s="16" t="s">
        <v>10</v>
      </c>
      <c r="C54" s="23">
        <f t="shared" ref="C54:T54" si="77">C16/$U16*100</f>
        <v>9.3010066638309929</v>
      </c>
      <c r="D54" s="23">
        <f t="shared" si="77"/>
        <v>9.8539628526868004</v>
      </c>
      <c r="E54" s="23">
        <f t="shared" si="77"/>
        <v>8.6913370197079267</v>
      </c>
      <c r="F54" s="23">
        <f t="shared" si="77"/>
        <v>7.5712462781794985</v>
      </c>
      <c r="G54" s="23">
        <f t="shared" si="77"/>
        <v>6.8481497235219058</v>
      </c>
      <c r="H54" s="23">
        <f t="shared" si="77"/>
        <v>6.8481497235219058</v>
      </c>
      <c r="I54" s="23">
        <f t="shared" si="77"/>
        <v>6.3235502622997304</v>
      </c>
      <c r="J54" s="23">
        <f t="shared" si="77"/>
        <v>5.501205160924429</v>
      </c>
      <c r="K54" s="23">
        <f t="shared" si="77"/>
        <v>4.5370764213809727</v>
      </c>
      <c r="L54" s="23">
        <f t="shared" si="77"/>
        <v>4.8348220615340987</v>
      </c>
      <c r="M54" s="23">
        <f t="shared" si="77"/>
        <v>4.0691904154260596</v>
      </c>
      <c r="N54" s="23">
        <f t="shared" si="77"/>
        <v>4.0124769601587982</v>
      </c>
      <c r="O54" s="23">
        <f t="shared" si="77"/>
        <v>3.5729476818375163</v>
      </c>
      <c r="P54" s="23">
        <f t="shared" si="77"/>
        <v>3.4595207713029916</v>
      </c>
      <c r="Q54" s="23">
        <f t="shared" si="77"/>
        <v>3.8565149581738267</v>
      </c>
      <c r="R54" s="23">
        <f t="shared" si="77"/>
        <v>3.4736991351198072</v>
      </c>
      <c r="S54" s="23">
        <f t="shared" si="77"/>
        <v>3.587126045654331</v>
      </c>
      <c r="T54" s="23">
        <f t="shared" si="77"/>
        <v>3.658017864738409</v>
      </c>
      <c r="U54" s="25">
        <f t="shared" si="65"/>
        <v>100</v>
      </c>
      <c r="V54" s="123">
        <f t="shared" si="67"/>
        <v>100</v>
      </c>
    </row>
    <row r="55" spans="1:22" x14ac:dyDescent="0.25">
      <c r="A55" s="144" t="s">
        <v>7</v>
      </c>
      <c r="B55" s="20" t="s">
        <v>9</v>
      </c>
      <c r="C55" s="22">
        <f t="shared" ref="C55:T55" si="78">C17/$U17*100</f>
        <v>5.6855422604984378</v>
      </c>
      <c r="D55" s="22">
        <f t="shared" si="78"/>
        <v>8.0405456901150814</v>
      </c>
      <c r="E55" s="22">
        <f t="shared" si="78"/>
        <v>5.2739882630897039</v>
      </c>
      <c r="F55" s="22">
        <f t="shared" si="78"/>
        <v>5.0453471534181844</v>
      </c>
      <c r="G55" s="22">
        <f t="shared" si="78"/>
        <v>4.8700556360033538</v>
      </c>
      <c r="H55" s="22">
        <f t="shared" si="78"/>
        <v>5.0529685237405682</v>
      </c>
      <c r="I55" s="22">
        <f t="shared" si="78"/>
        <v>5.7541345933998933</v>
      </c>
      <c r="J55" s="22">
        <f t="shared" si="78"/>
        <v>5.0301044127734169</v>
      </c>
      <c r="K55" s="22">
        <f t="shared" si="78"/>
        <v>6.3638442191906108</v>
      </c>
      <c r="L55" s="22">
        <f t="shared" si="78"/>
        <v>4.3746665650483951</v>
      </c>
      <c r="M55" s="22">
        <f t="shared" si="78"/>
        <v>4.6033076747199146</v>
      </c>
      <c r="N55" s="22">
        <f t="shared" si="78"/>
        <v>6.3409801082234578</v>
      </c>
      <c r="O55" s="22">
        <f t="shared" si="78"/>
        <v>5.1444249676091767</v>
      </c>
      <c r="P55" s="22">
        <f t="shared" si="78"/>
        <v>5.0682112643853365</v>
      </c>
      <c r="Q55" s="22">
        <f t="shared" si="78"/>
        <v>4.9005411172928888</v>
      </c>
      <c r="R55" s="22">
        <f t="shared" si="78"/>
        <v>5.9294261108147239</v>
      </c>
      <c r="S55" s="22">
        <f t="shared" si="78"/>
        <v>5.5864644463074455</v>
      </c>
      <c r="T55" s="22">
        <f t="shared" si="78"/>
        <v>6.9354469933694078</v>
      </c>
      <c r="U55" s="24">
        <f t="shared" si="65"/>
        <v>100</v>
      </c>
      <c r="V55" s="123">
        <f t="shared" si="67"/>
        <v>100.00000000000001</v>
      </c>
    </row>
    <row r="56" spans="1:22" ht="21.75" x14ac:dyDescent="0.25">
      <c r="A56" s="143"/>
      <c r="B56" s="16" t="s">
        <v>10</v>
      </c>
      <c r="C56" s="23">
        <f t="shared" ref="C56:T56" si="79">C18/$U18*100</f>
        <v>8.112582781456954</v>
      </c>
      <c r="D56" s="23">
        <f t="shared" si="79"/>
        <v>6.9536423841059598</v>
      </c>
      <c r="E56" s="23">
        <f t="shared" si="79"/>
        <v>8.112582781456954</v>
      </c>
      <c r="F56" s="23">
        <f t="shared" si="79"/>
        <v>8.112582781456954</v>
      </c>
      <c r="G56" s="23">
        <f t="shared" si="79"/>
        <v>7.9470198675496695</v>
      </c>
      <c r="H56" s="23">
        <f t="shared" si="79"/>
        <v>5.7947019867549665</v>
      </c>
      <c r="I56" s="23">
        <f t="shared" si="79"/>
        <v>6.1258278145695364</v>
      </c>
      <c r="J56" s="23">
        <f t="shared" si="79"/>
        <v>5.298013245033113</v>
      </c>
      <c r="K56" s="23">
        <f t="shared" si="79"/>
        <v>5.1324503311258276</v>
      </c>
      <c r="L56" s="23">
        <f t="shared" si="79"/>
        <v>2.9801324503311259</v>
      </c>
      <c r="M56" s="23">
        <f t="shared" si="79"/>
        <v>4.9668874172185431</v>
      </c>
      <c r="N56" s="23">
        <f t="shared" si="79"/>
        <v>4.3046357615894042</v>
      </c>
      <c r="O56" s="23">
        <f t="shared" si="79"/>
        <v>4.3046357615894042</v>
      </c>
      <c r="P56" s="23">
        <f t="shared" si="79"/>
        <v>4.6357615894039732</v>
      </c>
      <c r="Q56" s="23">
        <f t="shared" si="79"/>
        <v>5.4635761589403975</v>
      </c>
      <c r="R56" s="23">
        <f t="shared" si="79"/>
        <v>2.3178807947019866</v>
      </c>
      <c r="S56" s="23">
        <f t="shared" si="79"/>
        <v>3.6423841059602649</v>
      </c>
      <c r="T56" s="23">
        <f t="shared" si="79"/>
        <v>5.7947019867549665</v>
      </c>
      <c r="U56" s="25">
        <f t="shared" si="65"/>
        <v>100</v>
      </c>
      <c r="V56" s="123">
        <f t="shared" si="67"/>
        <v>100.00000000000001</v>
      </c>
    </row>
    <row r="57" spans="1:22" x14ac:dyDescent="0.25">
      <c r="A57" s="145" t="s">
        <v>59</v>
      </c>
      <c r="B57" s="20" t="s">
        <v>9</v>
      </c>
      <c r="C57" s="24">
        <f t="shared" ref="C57:T57" si="80">C19/$U19*100</f>
        <v>6.8676460262275683</v>
      </c>
      <c r="D57" s="24">
        <f t="shared" si="80"/>
        <v>6.9277346661073711</v>
      </c>
      <c r="E57" s="24">
        <f t="shared" si="80"/>
        <v>6.5849788319363558</v>
      </c>
      <c r="F57" s="24">
        <f t="shared" si="80"/>
        <v>6.3557701669561029</v>
      </c>
      <c r="G57" s="24">
        <f t="shared" si="80"/>
        <v>6.2649585344010079</v>
      </c>
      <c r="H57" s="24">
        <f t="shared" si="80"/>
        <v>6.2157025554899796</v>
      </c>
      <c r="I57" s="24">
        <f t="shared" si="80"/>
        <v>6.0263789651128281</v>
      </c>
      <c r="J57" s="24">
        <f t="shared" si="80"/>
        <v>5.7155468523028015</v>
      </c>
      <c r="K57" s="24">
        <f t="shared" si="80"/>
        <v>5.6226730987440119</v>
      </c>
      <c r="L57" s="24">
        <f t="shared" si="80"/>
        <v>5.5598175623276074</v>
      </c>
      <c r="M57" s="24">
        <f t="shared" si="80"/>
        <v>5.3677270754138533</v>
      </c>
      <c r="N57" s="24">
        <f t="shared" si="80"/>
        <v>4.9132773706756474</v>
      </c>
      <c r="O57" s="24">
        <f t="shared" si="80"/>
        <v>4.7418341965963524</v>
      </c>
      <c r="P57" s="24">
        <f t="shared" si="80"/>
        <v>4.6210043468988697</v>
      </c>
      <c r="Q57" s="24">
        <f t="shared" si="80"/>
        <v>4.5559561754911959</v>
      </c>
      <c r="R57" s="24">
        <f t="shared" si="80"/>
        <v>4.5886368779801234</v>
      </c>
      <c r="S57" s="24">
        <f t="shared" si="80"/>
        <v>4.5662406777121518</v>
      </c>
      <c r="T57" s="24">
        <f t="shared" si="80"/>
        <v>4.5041160196261716</v>
      </c>
      <c r="U57" s="24">
        <f t="shared" si="65"/>
        <v>100</v>
      </c>
      <c r="V57" s="123">
        <f t="shared" si="67"/>
        <v>100</v>
      </c>
    </row>
    <row r="58" spans="1:22" ht="16.149999999999999" customHeight="1" x14ac:dyDescent="0.25">
      <c r="A58" s="146"/>
      <c r="B58" s="16" t="s">
        <v>10</v>
      </c>
      <c r="C58" s="25">
        <f t="shared" ref="C58:T58" si="81">C20/$U20*100</f>
        <v>8.3064173669107326</v>
      </c>
      <c r="D58" s="25">
        <f t="shared" si="81"/>
        <v>8.1481386161547267</v>
      </c>
      <c r="E58" s="25">
        <f t="shared" si="81"/>
        <v>7.6295505140842348</v>
      </c>
      <c r="F58" s="25">
        <f t="shared" si="81"/>
        <v>7.1392724324741668</v>
      </c>
      <c r="G58" s="25">
        <f t="shared" si="81"/>
        <v>6.7828235384951929</v>
      </c>
      <c r="H58" s="25">
        <f t="shared" si="81"/>
        <v>6.6631493610943116</v>
      </c>
      <c r="I58" s="25">
        <f t="shared" si="81"/>
        <v>6.0712125696490844</v>
      </c>
      <c r="J58" s="25">
        <f t="shared" si="81"/>
        <v>5.615678604058628</v>
      </c>
      <c r="K58" s="25">
        <f t="shared" si="81"/>
        <v>5.1125323313301854</v>
      </c>
      <c r="L58" s="25">
        <f t="shared" si="81"/>
        <v>4.981276781922765</v>
      </c>
      <c r="M58" s="25">
        <f t="shared" si="81"/>
        <v>4.653137908404215</v>
      </c>
      <c r="N58" s="25">
        <f t="shared" si="81"/>
        <v>4.5231691781086329</v>
      </c>
      <c r="O58" s="25">
        <f t="shared" si="81"/>
        <v>4.0676352125181756</v>
      </c>
      <c r="P58" s="25">
        <f t="shared" si="81"/>
        <v>4.0856506800839005</v>
      </c>
      <c r="Q58" s="25">
        <f t="shared" si="81"/>
        <v>4.1641466459059844</v>
      </c>
      <c r="R58" s="25">
        <f t="shared" si="81"/>
        <v>3.995573342255279</v>
      </c>
      <c r="S58" s="25">
        <f t="shared" si="81"/>
        <v>4.0895111374194135</v>
      </c>
      <c r="T58" s="25">
        <f t="shared" si="81"/>
        <v>3.9711237791303677</v>
      </c>
      <c r="U58" s="25">
        <f t="shared" si="65"/>
        <v>100</v>
      </c>
      <c r="V58" s="123">
        <f t="shared" si="67"/>
        <v>100</v>
      </c>
    </row>
    <row r="60" spans="1:22" x14ac:dyDescent="0.25">
      <c r="A60" s="148" t="s">
        <v>74</v>
      </c>
      <c r="B60" s="149"/>
      <c r="C60" s="149"/>
      <c r="D60" s="149"/>
      <c r="E60" s="149"/>
      <c r="F60" s="149"/>
      <c r="G60" s="149"/>
      <c r="H60" s="150"/>
      <c r="I60" s="150"/>
      <c r="J60" s="150"/>
      <c r="K60" s="150"/>
      <c r="L60" s="150"/>
      <c r="M60" s="150"/>
      <c r="N60" s="150"/>
      <c r="O60" s="150"/>
      <c r="P60" s="150"/>
      <c r="Q60" s="150"/>
      <c r="R60" s="150"/>
      <c r="S60" s="150"/>
      <c r="T60" s="150"/>
      <c r="U60" s="150"/>
    </row>
    <row r="61" spans="1:22" s="2" customFormat="1" ht="14.95" x14ac:dyDescent="0.25">
      <c r="A61" s="151" t="s">
        <v>0</v>
      </c>
      <c r="B61" s="152"/>
      <c r="C61" s="29" t="s">
        <v>12</v>
      </c>
      <c r="D61" s="29" t="s">
        <v>13</v>
      </c>
      <c r="E61" s="29" t="s">
        <v>14</v>
      </c>
      <c r="F61" s="29" t="s">
        <v>15</v>
      </c>
      <c r="G61" s="29" t="s">
        <v>16</v>
      </c>
      <c r="H61" s="29" t="s">
        <v>17</v>
      </c>
      <c r="I61" s="29" t="s">
        <v>18</v>
      </c>
      <c r="J61" s="29" t="s">
        <v>19</v>
      </c>
      <c r="K61" s="29" t="s">
        <v>20</v>
      </c>
      <c r="L61" s="29" t="s">
        <v>21</v>
      </c>
      <c r="M61" s="29" t="s">
        <v>22</v>
      </c>
      <c r="N61" s="29" t="s">
        <v>23</v>
      </c>
      <c r="O61" s="29" t="s">
        <v>24</v>
      </c>
      <c r="P61" s="29" t="s">
        <v>47</v>
      </c>
      <c r="Q61" s="30" t="s">
        <v>53</v>
      </c>
      <c r="R61" s="30" t="s">
        <v>61</v>
      </c>
      <c r="S61" s="30" t="s">
        <v>75</v>
      </c>
      <c r="T61" s="30" t="s">
        <v>66</v>
      </c>
      <c r="U61" s="30" t="s">
        <v>67</v>
      </c>
    </row>
    <row r="62" spans="1:22" x14ac:dyDescent="0.25">
      <c r="A62" s="147" t="s">
        <v>2</v>
      </c>
      <c r="B62" s="12" t="s">
        <v>9</v>
      </c>
      <c r="C62" s="22">
        <f>(D5-C5)/C5*100</f>
        <v>-2.1851246306973007</v>
      </c>
      <c r="D62" s="22">
        <f t="shared" ref="D62:S62" si="82">(E5-D5)/D5*100</f>
        <v>-1.9524239616201189</v>
      </c>
      <c r="E62" s="22">
        <f t="shared" si="82"/>
        <v>-2.8526651393433307</v>
      </c>
      <c r="F62" s="22">
        <f t="shared" si="82"/>
        <v>-0.44886951381705331</v>
      </c>
      <c r="G62" s="22">
        <f t="shared" si="82"/>
        <v>-1.2394930696008757</v>
      </c>
      <c r="H62" s="22">
        <f t="shared" si="82"/>
        <v>-3.2397056521058398</v>
      </c>
      <c r="I62" s="22">
        <f t="shared" si="82"/>
        <v>-4.6090018252190914</v>
      </c>
      <c r="J62" s="22">
        <f t="shared" si="82"/>
        <v>-3.4902735087969274</v>
      </c>
      <c r="K62" s="22">
        <f t="shared" si="82"/>
        <v>-9.9362331882702808</v>
      </c>
      <c r="L62" s="22">
        <f t="shared" si="82"/>
        <v>6.0255729719602824</v>
      </c>
      <c r="M62" s="22">
        <f t="shared" si="82"/>
        <v>-9.8186610515155763</v>
      </c>
      <c r="N62" s="22">
        <f t="shared" si="82"/>
        <v>-3.6526325242678812</v>
      </c>
      <c r="O62" s="22">
        <f t="shared" si="82"/>
        <v>-3.5072407277164381</v>
      </c>
      <c r="P62" s="22">
        <f t="shared" si="82"/>
        <v>-1.5130758557704129</v>
      </c>
      <c r="Q62" s="22">
        <f t="shared" si="82"/>
        <v>1.6370785815552247</v>
      </c>
      <c r="R62" s="22">
        <f t="shared" si="82"/>
        <v>-0.4561923728144438</v>
      </c>
      <c r="S62" s="22">
        <f t="shared" si="82"/>
        <v>-3.5023398873681333</v>
      </c>
      <c r="T62" s="22">
        <f t="shared" ref="T62:T67" si="83">(T5-C5)/C5*100</f>
        <v>-37.186702234460597</v>
      </c>
      <c r="U62" s="22">
        <f t="shared" ref="U62:U77" si="84">(T5-L5)/L5*100</f>
        <v>-14.528039717729344</v>
      </c>
    </row>
    <row r="63" spans="1:22" ht="21.75" x14ac:dyDescent="0.25">
      <c r="A63" s="143"/>
      <c r="B63" s="16" t="s">
        <v>10</v>
      </c>
      <c r="C63" s="23">
        <f t="shared" ref="C63:S63" si="85">(D6-C6)/C6*100</f>
        <v>-8.9104339796860561</v>
      </c>
      <c r="D63" s="23">
        <f t="shared" si="85"/>
        <v>-10.086163203243791</v>
      </c>
      <c r="E63" s="23">
        <f t="shared" si="85"/>
        <v>-1.6347237880496055</v>
      </c>
      <c r="F63" s="23">
        <f t="shared" si="85"/>
        <v>0.68767908309455583</v>
      </c>
      <c r="G63" s="23">
        <f t="shared" si="85"/>
        <v>-2.7319294251565167</v>
      </c>
      <c r="H63" s="23">
        <f t="shared" si="85"/>
        <v>-9.2451726155646572</v>
      </c>
      <c r="I63" s="23">
        <f t="shared" si="85"/>
        <v>-6.4474532559638948</v>
      </c>
      <c r="J63" s="23">
        <f t="shared" si="85"/>
        <v>-6.8917987594762238</v>
      </c>
      <c r="K63" s="23">
        <f t="shared" si="85"/>
        <v>-17.838638045891933</v>
      </c>
      <c r="L63" s="23">
        <f t="shared" si="85"/>
        <v>10.54054054054054</v>
      </c>
      <c r="M63" s="23">
        <f t="shared" si="85"/>
        <v>-10.676446617766912</v>
      </c>
      <c r="N63" s="23">
        <f t="shared" si="85"/>
        <v>-5.6569343065693429</v>
      </c>
      <c r="O63" s="23">
        <f t="shared" si="85"/>
        <v>-0.29013539651837528</v>
      </c>
      <c r="P63" s="23">
        <f t="shared" si="85"/>
        <v>2.3278370514064015</v>
      </c>
      <c r="Q63" s="23">
        <f t="shared" si="85"/>
        <v>-1.0426540284360191</v>
      </c>
      <c r="R63" s="23">
        <f t="shared" si="85"/>
        <v>-0.67049808429118773</v>
      </c>
      <c r="S63" s="23">
        <f t="shared" si="85"/>
        <v>-2.700096432015429</v>
      </c>
      <c r="T63" s="23">
        <f t="shared" si="83"/>
        <v>-53.416435826408126</v>
      </c>
      <c r="U63" s="23">
        <f t="shared" si="84"/>
        <v>-9.0990990990990994</v>
      </c>
    </row>
    <row r="64" spans="1:22" x14ac:dyDescent="0.25">
      <c r="A64" s="142" t="s">
        <v>6</v>
      </c>
      <c r="B64" s="20" t="s">
        <v>9</v>
      </c>
      <c r="C64" s="22">
        <f t="shared" ref="C64:S64" si="86">(D7-C7)/C7*100</f>
        <v>39.593206951026858</v>
      </c>
      <c r="D64" s="22">
        <f t="shared" si="86"/>
        <v>-12.109209223369643</v>
      </c>
      <c r="E64" s="22">
        <f t="shared" si="86"/>
        <v>-1.3359085787864156</v>
      </c>
      <c r="F64" s="22">
        <f t="shared" si="86"/>
        <v>-9.5432300163132133</v>
      </c>
      <c r="G64" s="22">
        <f t="shared" si="86"/>
        <v>4.6708746618575292</v>
      </c>
      <c r="H64" s="22">
        <f t="shared" si="86"/>
        <v>0.29290144727773954</v>
      </c>
      <c r="I64" s="22">
        <f t="shared" si="86"/>
        <v>-5.256828723587013</v>
      </c>
      <c r="J64" s="22">
        <f t="shared" si="86"/>
        <v>12.184950135992748</v>
      </c>
      <c r="K64" s="22">
        <f t="shared" si="86"/>
        <v>-24.810085663487957</v>
      </c>
      <c r="L64" s="22">
        <f t="shared" si="86"/>
        <v>2.9234737747205504</v>
      </c>
      <c r="M64" s="22">
        <f t="shared" si="86"/>
        <v>-10.087719298245613</v>
      </c>
      <c r="N64" s="22">
        <f t="shared" si="86"/>
        <v>-4.3670150987224163</v>
      </c>
      <c r="O64" s="22">
        <f t="shared" si="86"/>
        <v>-2.9147437454457128</v>
      </c>
      <c r="P64" s="22">
        <f t="shared" si="86"/>
        <v>17.08781586189642</v>
      </c>
      <c r="Q64" s="22">
        <f t="shared" si="86"/>
        <v>0.10683760683760685</v>
      </c>
      <c r="R64" s="22">
        <f t="shared" si="86"/>
        <v>-4.119530416221985</v>
      </c>
      <c r="S64" s="22">
        <f t="shared" si="86"/>
        <v>1.313446126447017</v>
      </c>
      <c r="T64" s="22">
        <f t="shared" si="83"/>
        <v>-10.130331753554502</v>
      </c>
      <c r="U64" s="22">
        <f t="shared" si="84"/>
        <v>-2.1711092003439383</v>
      </c>
    </row>
    <row r="65" spans="1:21" ht="21.75" x14ac:dyDescent="0.25">
      <c r="A65" s="143"/>
      <c r="B65" s="16" t="s">
        <v>10</v>
      </c>
      <c r="C65" s="23">
        <f t="shared" ref="C65:S65" si="87">(D8-C8)/C8*100</f>
        <v>19.724770642201836</v>
      </c>
      <c r="D65" s="23">
        <f t="shared" si="87"/>
        <v>8.4291187739463602</v>
      </c>
      <c r="E65" s="23">
        <f t="shared" si="87"/>
        <v>-2.4734982332155475</v>
      </c>
      <c r="F65" s="23">
        <f t="shared" si="87"/>
        <v>-13.405797101449277</v>
      </c>
      <c r="G65" s="23">
        <f t="shared" si="87"/>
        <v>0.83682008368200833</v>
      </c>
      <c r="H65" s="23">
        <f t="shared" si="87"/>
        <v>0.41493775933609961</v>
      </c>
      <c r="I65" s="23">
        <f t="shared" si="87"/>
        <v>-22.314049586776861</v>
      </c>
      <c r="J65" s="23">
        <f t="shared" si="87"/>
        <v>18.617021276595743</v>
      </c>
      <c r="K65" s="23">
        <f t="shared" si="87"/>
        <v>-35.874439461883405</v>
      </c>
      <c r="L65" s="23">
        <f t="shared" si="87"/>
        <v>22.377622377622377</v>
      </c>
      <c r="M65" s="23">
        <f t="shared" si="87"/>
        <v>-13.142857142857142</v>
      </c>
      <c r="N65" s="23">
        <f t="shared" si="87"/>
        <v>-4.6052631578947363</v>
      </c>
      <c r="O65" s="23">
        <f t="shared" si="87"/>
        <v>4.1379310344827589</v>
      </c>
      <c r="P65" s="23">
        <f t="shared" si="87"/>
        <v>17.880794701986755</v>
      </c>
      <c r="Q65" s="23">
        <f t="shared" si="87"/>
        <v>-17.415730337078653</v>
      </c>
      <c r="R65" s="23">
        <f t="shared" si="87"/>
        <v>-2.7210884353741496</v>
      </c>
      <c r="S65" s="23">
        <f t="shared" si="87"/>
        <v>-4.895104895104895</v>
      </c>
      <c r="T65" s="23">
        <f t="shared" si="83"/>
        <v>-37.61467889908257</v>
      </c>
      <c r="U65" s="23">
        <f t="shared" si="84"/>
        <v>-4.895104895104895</v>
      </c>
    </row>
    <row r="66" spans="1:21" x14ac:dyDescent="0.25">
      <c r="A66" s="142" t="s">
        <v>3</v>
      </c>
      <c r="B66" s="20" t="s">
        <v>9</v>
      </c>
      <c r="C66" s="22">
        <f t="shared" ref="C66:S66" si="88">(D9-C9)/C9*100</f>
        <v>6.5229474352866443</v>
      </c>
      <c r="D66" s="22">
        <f t="shared" si="88"/>
        <v>-7.9162163169468158</v>
      </c>
      <c r="E66" s="22">
        <f t="shared" si="88"/>
        <v>16.910187396284453</v>
      </c>
      <c r="F66" s="22">
        <f t="shared" si="88"/>
        <v>6.1900640470832613</v>
      </c>
      <c r="G66" s="22">
        <f t="shared" si="88"/>
        <v>-2.4092850389593452</v>
      </c>
      <c r="H66" s="22">
        <f t="shared" si="88"/>
        <v>-9.0198436560432957E-2</v>
      </c>
      <c r="I66" s="22">
        <f t="shared" si="88"/>
        <v>-2.7485204132811716</v>
      </c>
      <c r="J66" s="22">
        <f t="shared" si="88"/>
        <v>7.1652054323534466</v>
      </c>
      <c r="K66" s="22">
        <f t="shared" si="88"/>
        <v>28.845968751002598</v>
      </c>
      <c r="L66" s="22">
        <f t="shared" si="88"/>
        <v>-18.428784860557769</v>
      </c>
      <c r="M66" s="22">
        <f t="shared" si="88"/>
        <v>-3.8554290424005613</v>
      </c>
      <c r="N66" s="22">
        <f t="shared" si="88"/>
        <v>-3.1019812039624077</v>
      </c>
      <c r="O66" s="22">
        <f t="shared" si="88"/>
        <v>-1.1337199777187981</v>
      </c>
      <c r="P66" s="22">
        <f t="shared" si="88"/>
        <v>-2.9132005435322972</v>
      </c>
      <c r="Q66" s="22">
        <f t="shared" si="88"/>
        <v>-1.9116542636717415</v>
      </c>
      <c r="R66" s="22">
        <f t="shared" si="88"/>
        <v>-0.79000487227674532</v>
      </c>
      <c r="S66" s="22">
        <f t="shared" si="88"/>
        <v>2.7502017048444243</v>
      </c>
      <c r="T66" s="22">
        <f t="shared" si="83"/>
        <v>16.289502937906942</v>
      </c>
      <c r="U66" s="22">
        <f t="shared" si="84"/>
        <v>-27.064243027888445</v>
      </c>
    </row>
    <row r="67" spans="1:21" ht="21.75" x14ac:dyDescent="0.25">
      <c r="A67" s="143"/>
      <c r="B67" s="16" t="s">
        <v>10</v>
      </c>
      <c r="C67" s="23">
        <f t="shared" ref="C67:S67" si="89">(D10-C10)/C10*100</f>
        <v>2.1593447505584513</v>
      </c>
      <c r="D67" s="23">
        <f t="shared" si="89"/>
        <v>-7.2886297376093298E-2</v>
      </c>
      <c r="E67" s="23">
        <f t="shared" si="89"/>
        <v>9.9927060539752013</v>
      </c>
      <c r="F67" s="23">
        <f t="shared" si="89"/>
        <v>0.92838196286472141</v>
      </c>
      <c r="G67" s="23">
        <f t="shared" si="89"/>
        <v>-5.2562417871222076</v>
      </c>
      <c r="H67" s="23">
        <f t="shared" si="89"/>
        <v>-6.9348127600554781</v>
      </c>
      <c r="I67" s="23">
        <f t="shared" si="89"/>
        <v>-2.0864381520119228</v>
      </c>
      <c r="J67" s="23">
        <f t="shared" si="89"/>
        <v>-8.9802130898021311</v>
      </c>
      <c r="K67" s="23">
        <f t="shared" si="89"/>
        <v>16.722408026755854</v>
      </c>
      <c r="L67" s="23">
        <f t="shared" si="89"/>
        <v>-15.544412607449857</v>
      </c>
      <c r="M67" s="23">
        <f t="shared" si="89"/>
        <v>2.1204410517387617</v>
      </c>
      <c r="N67" s="23">
        <f t="shared" si="89"/>
        <v>-11.794019933554816</v>
      </c>
      <c r="O67" s="23">
        <f t="shared" si="89"/>
        <v>1.3182674199623352</v>
      </c>
      <c r="P67" s="23">
        <f t="shared" si="89"/>
        <v>-0.18587360594795538</v>
      </c>
      <c r="Q67" s="23">
        <f t="shared" si="89"/>
        <v>-2.7001862197392921</v>
      </c>
      <c r="R67" s="23">
        <f t="shared" si="89"/>
        <v>0.19138755980861244</v>
      </c>
      <c r="S67" s="23">
        <f t="shared" si="89"/>
        <v>-3.5339063992359123</v>
      </c>
      <c r="T67" s="23">
        <f t="shared" si="83"/>
        <v>-24.79523454951601</v>
      </c>
      <c r="U67" s="23">
        <f t="shared" si="84"/>
        <v>-27.650429799426934</v>
      </c>
    </row>
    <row r="68" spans="1:21" x14ac:dyDescent="0.25">
      <c r="A68" s="142" t="s">
        <v>4</v>
      </c>
      <c r="B68" s="20" t="s">
        <v>9</v>
      </c>
      <c r="C68" s="22" t="s">
        <v>52</v>
      </c>
      <c r="D68" s="22" t="s">
        <v>52</v>
      </c>
      <c r="E68" s="22" t="s">
        <v>52</v>
      </c>
      <c r="F68" s="22">
        <f t="shared" ref="F68:S68" si="90">(G11-F11)/F11*100</f>
        <v>166.43171806167402</v>
      </c>
      <c r="G68" s="22">
        <f t="shared" si="90"/>
        <v>-22.982804232804234</v>
      </c>
      <c r="H68" s="22">
        <f t="shared" si="90"/>
        <v>11.936453413482182</v>
      </c>
      <c r="I68" s="22">
        <f t="shared" si="90"/>
        <v>18.143459915611814</v>
      </c>
      <c r="J68" s="22">
        <f t="shared" si="90"/>
        <v>59.318181818181813</v>
      </c>
      <c r="K68" s="22">
        <f t="shared" si="90"/>
        <v>54.085999592419</v>
      </c>
      <c r="L68" s="22">
        <f t="shared" si="90"/>
        <v>-21.677026848300489</v>
      </c>
      <c r="M68" s="22">
        <f t="shared" si="90"/>
        <v>-9.0341100979398838</v>
      </c>
      <c r="N68" s="22">
        <f t="shared" si="90"/>
        <v>-0.77965472433636529</v>
      </c>
      <c r="O68" s="22">
        <f t="shared" si="90"/>
        <v>2.8999064546304956</v>
      </c>
      <c r="P68" s="22">
        <f t="shared" si="90"/>
        <v>-2.4363636363636365</v>
      </c>
      <c r="Q68" s="22">
        <f t="shared" si="90"/>
        <v>-6.1684681326872903</v>
      </c>
      <c r="R68" s="22">
        <f t="shared" si="90"/>
        <v>6.5143992055610722</v>
      </c>
      <c r="S68" s="22">
        <f t="shared" si="90"/>
        <v>-14.73056125303002</v>
      </c>
      <c r="T68" s="22" t="s">
        <v>52</v>
      </c>
      <c r="U68" s="22">
        <f t="shared" si="84"/>
        <v>-39.518582198121941</v>
      </c>
    </row>
    <row r="69" spans="1:21" ht="21.75" x14ac:dyDescent="0.25">
      <c r="A69" s="143"/>
      <c r="B69" s="16" t="s">
        <v>10</v>
      </c>
      <c r="C69" s="23" t="s">
        <v>52</v>
      </c>
      <c r="D69" s="23" t="s">
        <v>52</v>
      </c>
      <c r="E69" s="23" t="s">
        <v>52</v>
      </c>
      <c r="F69" s="23">
        <f t="shared" ref="F69:S69" si="91">(G12-F12)/F12*100</f>
        <v>117.54385964912282</v>
      </c>
      <c r="G69" s="23">
        <f t="shared" si="91"/>
        <v>-37.903225806451616</v>
      </c>
      <c r="H69" s="23">
        <f t="shared" si="91"/>
        <v>45.454545454545453</v>
      </c>
      <c r="I69" s="23">
        <f t="shared" si="91"/>
        <v>-8.9285714285714288</v>
      </c>
      <c r="J69" s="23">
        <f t="shared" si="91"/>
        <v>65.686274509803923</v>
      </c>
      <c r="K69" s="23">
        <f t="shared" si="91"/>
        <v>31.360946745562128</v>
      </c>
      <c r="L69" s="23">
        <f t="shared" si="91"/>
        <v>-17.117117117117118</v>
      </c>
      <c r="M69" s="23">
        <f t="shared" si="91"/>
        <v>-8.1521739130434785</v>
      </c>
      <c r="N69" s="23">
        <f t="shared" si="91"/>
        <v>-5.9171597633136095</v>
      </c>
      <c r="O69" s="23">
        <f t="shared" si="91"/>
        <v>2.5157232704402519</v>
      </c>
      <c r="P69" s="23">
        <f t="shared" si="91"/>
        <v>-9.2024539877300615</v>
      </c>
      <c r="Q69" s="23">
        <f t="shared" si="91"/>
        <v>-4.7297297297297298</v>
      </c>
      <c r="R69" s="23">
        <f t="shared" si="91"/>
        <v>14.893617021276595</v>
      </c>
      <c r="S69" s="23">
        <f t="shared" si="91"/>
        <v>-16.049382716049383</v>
      </c>
      <c r="T69" s="23" t="s">
        <v>52</v>
      </c>
      <c r="U69" s="23">
        <f t="shared" si="84"/>
        <v>-38.738738738738739</v>
      </c>
    </row>
    <row r="70" spans="1:21" x14ac:dyDescent="0.25">
      <c r="A70" s="142" t="s">
        <v>5</v>
      </c>
      <c r="B70" s="20" t="s">
        <v>9</v>
      </c>
      <c r="C70" s="22">
        <f t="shared" ref="C70:S70" si="92">(D13-C13)/C13*100</f>
        <v>2.5917468986134979</v>
      </c>
      <c r="D70" s="22">
        <f t="shared" si="92"/>
        <v>-11.339543848377771</v>
      </c>
      <c r="E70" s="22">
        <f t="shared" si="92"/>
        <v>-21.666666666666668</v>
      </c>
      <c r="F70" s="22">
        <f t="shared" si="92"/>
        <v>-19.251354565878156</v>
      </c>
      <c r="G70" s="22">
        <f t="shared" si="92"/>
        <v>8.0152203265005522</v>
      </c>
      <c r="H70" s="22">
        <f t="shared" si="92"/>
        <v>-10.439393939393939</v>
      </c>
      <c r="I70" s="22">
        <f t="shared" si="92"/>
        <v>-11.73236339028929</v>
      </c>
      <c r="J70" s="22">
        <f t="shared" si="92"/>
        <v>-14.374700527072354</v>
      </c>
      <c r="K70" s="22">
        <f t="shared" si="92"/>
        <v>11.175153889199777</v>
      </c>
      <c r="L70" s="22">
        <f t="shared" si="92"/>
        <v>-25.831781345950571</v>
      </c>
      <c r="M70" s="22">
        <f t="shared" si="92"/>
        <v>-2.836783169324737</v>
      </c>
      <c r="N70" s="22">
        <f t="shared" si="92"/>
        <v>-4.1279597681078437</v>
      </c>
      <c r="O70" s="22">
        <f t="shared" si="92"/>
        <v>-0.37884307154305696</v>
      </c>
      <c r="P70" s="22">
        <f t="shared" si="92"/>
        <v>-3.2762907708059092</v>
      </c>
      <c r="Q70" s="22">
        <f t="shared" si="92"/>
        <v>-0.10585210948132466</v>
      </c>
      <c r="R70" s="22">
        <f t="shared" si="92"/>
        <v>-1.786254919769906</v>
      </c>
      <c r="S70" s="22">
        <f t="shared" si="92"/>
        <v>10.188039457459926</v>
      </c>
      <c r="T70" s="22">
        <f t="shared" ref="T70:T77" si="93">(T13-C13)/C13*100</f>
        <v>-66.34260022127539</v>
      </c>
      <c r="U70" s="22">
        <f t="shared" si="84"/>
        <v>-28.031408868978708</v>
      </c>
    </row>
    <row r="71" spans="1:21" ht="21.75" x14ac:dyDescent="0.25">
      <c r="A71" s="143"/>
      <c r="B71" s="16" t="s">
        <v>10</v>
      </c>
      <c r="C71" s="23">
        <f t="shared" ref="C71:S71" si="94">(D14-C14)/C14*100</f>
        <v>-1.680672268907563</v>
      </c>
      <c r="D71" s="23">
        <f t="shared" si="94"/>
        <v>-7.5414781297134237</v>
      </c>
      <c r="E71" s="23">
        <f t="shared" si="94"/>
        <v>-25.013594344752583</v>
      </c>
      <c r="F71" s="23">
        <f t="shared" si="94"/>
        <v>-20.377084844089921</v>
      </c>
      <c r="G71" s="23">
        <f t="shared" si="94"/>
        <v>8.4699453551912569</v>
      </c>
      <c r="H71" s="23">
        <f t="shared" si="94"/>
        <v>-17.044500419815282</v>
      </c>
      <c r="I71" s="23">
        <f t="shared" si="94"/>
        <v>-10.020242914979757</v>
      </c>
      <c r="J71" s="23">
        <f t="shared" si="94"/>
        <v>-23.172103487064117</v>
      </c>
      <c r="K71" s="23">
        <f t="shared" si="94"/>
        <v>-6.1493411420204982</v>
      </c>
      <c r="L71" s="23">
        <f t="shared" si="94"/>
        <v>-16.692667706708271</v>
      </c>
      <c r="M71" s="23">
        <f t="shared" si="94"/>
        <v>9.5505617977528079</v>
      </c>
      <c r="N71" s="23">
        <f t="shared" si="94"/>
        <v>-17.435897435897434</v>
      </c>
      <c r="O71" s="23">
        <f t="shared" si="94"/>
        <v>-0.20703933747412009</v>
      </c>
      <c r="P71" s="23">
        <f t="shared" si="94"/>
        <v>-1.2448132780082988</v>
      </c>
      <c r="Q71" s="23">
        <f t="shared" si="94"/>
        <v>-1.4705882352941175</v>
      </c>
      <c r="R71" s="23">
        <f t="shared" si="94"/>
        <v>9.5948827292110881</v>
      </c>
      <c r="S71" s="23">
        <f t="shared" si="94"/>
        <v>-2.3346303501945527</v>
      </c>
      <c r="T71" s="23">
        <f t="shared" si="93"/>
        <v>-75.185368264953041</v>
      </c>
      <c r="U71" s="23">
        <f t="shared" si="84"/>
        <v>-21.684867394695786</v>
      </c>
    </row>
    <row r="72" spans="1:21" x14ac:dyDescent="0.25">
      <c r="A72" s="142" t="s">
        <v>1</v>
      </c>
      <c r="B72" s="20" t="s">
        <v>9</v>
      </c>
      <c r="C72" s="22">
        <f t="shared" ref="C72:S72" si="95">(D15-C15)/C15*100</f>
        <v>6.8796550372402985</v>
      </c>
      <c r="D72" s="22">
        <f t="shared" si="95"/>
        <v>-9.2731829573934839</v>
      </c>
      <c r="E72" s="22">
        <f t="shared" si="95"/>
        <v>-5.6596146071957962</v>
      </c>
      <c r="F72" s="22">
        <f t="shared" si="95"/>
        <v>5.7134695043565206E-2</v>
      </c>
      <c r="G72" s="22">
        <f t="shared" si="95"/>
        <v>-4.9321912919343323</v>
      </c>
      <c r="H72" s="22">
        <f t="shared" si="95"/>
        <v>2.3725504917786617</v>
      </c>
      <c r="I72" s="22">
        <f t="shared" si="95"/>
        <v>-9.2629262926292633</v>
      </c>
      <c r="J72" s="22">
        <f t="shared" si="95"/>
        <v>-1.3902360168121564</v>
      </c>
      <c r="K72" s="22">
        <f t="shared" si="95"/>
        <v>-0.99180327868852469</v>
      </c>
      <c r="L72" s="22">
        <f t="shared" si="95"/>
        <v>-8.8749068631509243</v>
      </c>
      <c r="M72" s="22">
        <f t="shared" si="95"/>
        <v>-14.563459616607613</v>
      </c>
      <c r="N72" s="22">
        <f t="shared" si="95"/>
        <v>-1.4780944279030201</v>
      </c>
      <c r="O72" s="22">
        <f t="shared" si="95"/>
        <v>-1.2628170534268754</v>
      </c>
      <c r="P72" s="22">
        <f t="shared" si="95"/>
        <v>0.33887188456493222</v>
      </c>
      <c r="Q72" s="22">
        <f t="shared" si="95"/>
        <v>1.9718923630025056</v>
      </c>
      <c r="R72" s="22">
        <f t="shared" si="95"/>
        <v>0.37393162393162394</v>
      </c>
      <c r="S72" s="22">
        <f t="shared" si="95"/>
        <v>0.44704630122405531</v>
      </c>
      <c r="T72" s="22">
        <f t="shared" si="93"/>
        <v>-38.344440088854043</v>
      </c>
      <c r="U72" s="22">
        <f t="shared" si="84"/>
        <v>-21.87267157877308</v>
      </c>
    </row>
    <row r="73" spans="1:21" ht="21.75" x14ac:dyDescent="0.25">
      <c r="A73" s="143"/>
      <c r="B73" s="16" t="s">
        <v>10</v>
      </c>
      <c r="C73" s="23">
        <f t="shared" ref="C73:S73" si="96">(D16-C16)/C16*100</f>
        <v>5.9451219512195124</v>
      </c>
      <c r="D73" s="23">
        <f t="shared" si="96"/>
        <v>-11.798561151079138</v>
      </c>
      <c r="E73" s="23">
        <f t="shared" si="96"/>
        <v>-12.887438825448614</v>
      </c>
      <c r="F73" s="23">
        <f t="shared" si="96"/>
        <v>-9.5505617977528079</v>
      </c>
      <c r="G73" s="23">
        <f t="shared" si="96"/>
        <v>0</v>
      </c>
      <c r="H73" s="23">
        <f t="shared" si="96"/>
        <v>-7.6604554865424435</v>
      </c>
      <c r="I73" s="23">
        <f t="shared" si="96"/>
        <v>-13.004484304932735</v>
      </c>
      <c r="J73" s="23">
        <f t="shared" si="96"/>
        <v>-17.525773195876287</v>
      </c>
      <c r="K73" s="23">
        <f t="shared" si="96"/>
        <v>6.5625</v>
      </c>
      <c r="L73" s="23">
        <f t="shared" si="96"/>
        <v>-15.835777126099707</v>
      </c>
      <c r="M73" s="23">
        <f t="shared" si="96"/>
        <v>-1.3937282229965158</v>
      </c>
      <c r="N73" s="23">
        <f t="shared" si="96"/>
        <v>-10.954063604240282</v>
      </c>
      <c r="O73" s="23">
        <f t="shared" si="96"/>
        <v>-3.1746031746031744</v>
      </c>
      <c r="P73" s="23">
        <f t="shared" si="96"/>
        <v>11.475409836065573</v>
      </c>
      <c r="Q73" s="23">
        <f t="shared" si="96"/>
        <v>-9.9264705882352935</v>
      </c>
      <c r="R73" s="23">
        <f t="shared" si="96"/>
        <v>3.2653061224489797</v>
      </c>
      <c r="S73" s="23">
        <f t="shared" si="96"/>
        <v>1.9762845849802373</v>
      </c>
      <c r="T73" s="23">
        <f t="shared" si="93"/>
        <v>-60.670731707317074</v>
      </c>
      <c r="U73" s="23">
        <f t="shared" si="84"/>
        <v>-24.340175953079179</v>
      </c>
    </row>
    <row r="74" spans="1:21" x14ac:dyDescent="0.25">
      <c r="A74" s="144" t="s">
        <v>7</v>
      </c>
      <c r="B74" s="20" t="s">
        <v>9</v>
      </c>
      <c r="C74" s="22">
        <f t="shared" ref="C74:S74" si="97">(D17-C17)/C17*100</f>
        <v>41.420911528150135</v>
      </c>
      <c r="D74" s="22">
        <f t="shared" si="97"/>
        <v>-34.407582938388629</v>
      </c>
      <c r="E74" s="22">
        <f t="shared" si="97"/>
        <v>-4.3352601156069364</v>
      </c>
      <c r="F74" s="22">
        <f t="shared" si="97"/>
        <v>-3.4743202416918431</v>
      </c>
      <c r="G74" s="22">
        <f t="shared" si="97"/>
        <v>3.755868544600939</v>
      </c>
      <c r="H74" s="22">
        <f t="shared" si="97"/>
        <v>13.8763197586727</v>
      </c>
      <c r="I74" s="22">
        <f t="shared" si="97"/>
        <v>-12.582781456953644</v>
      </c>
      <c r="J74" s="22">
        <f t="shared" si="97"/>
        <v>26.515151515151516</v>
      </c>
      <c r="K74" s="22">
        <f t="shared" si="97"/>
        <v>-31.257485029940117</v>
      </c>
      <c r="L74" s="22">
        <f t="shared" si="97"/>
        <v>5.2264808362369335</v>
      </c>
      <c r="M74" s="22">
        <f t="shared" si="97"/>
        <v>37.748344370860927</v>
      </c>
      <c r="N74" s="22">
        <f t="shared" si="97"/>
        <v>-18.870192307692307</v>
      </c>
      <c r="O74" s="22">
        <f t="shared" si="97"/>
        <v>-1.4814814814814816</v>
      </c>
      <c r="P74" s="22">
        <f t="shared" si="97"/>
        <v>-3.3082706766917291</v>
      </c>
      <c r="Q74" s="22">
        <f t="shared" si="97"/>
        <v>20.995334370139972</v>
      </c>
      <c r="R74" s="22">
        <f t="shared" si="97"/>
        <v>-5.7840616966580978</v>
      </c>
      <c r="S74" s="22">
        <f t="shared" si="97"/>
        <v>24.147339699863572</v>
      </c>
      <c r="T74" s="22">
        <f t="shared" si="93"/>
        <v>21.983914209115284</v>
      </c>
      <c r="U74" s="22">
        <f t="shared" si="84"/>
        <v>58.536585365853654</v>
      </c>
    </row>
    <row r="75" spans="1:21" ht="21.75" x14ac:dyDescent="0.25">
      <c r="A75" s="143"/>
      <c r="B75" s="16" t="s">
        <v>10</v>
      </c>
      <c r="C75" s="23">
        <f t="shared" ref="C75:S75" si="98">(D18-C18)/C18*100</f>
        <v>-14.285714285714285</v>
      </c>
      <c r="D75" s="23">
        <f t="shared" si="98"/>
        <v>16.666666666666664</v>
      </c>
      <c r="E75" s="23">
        <f t="shared" si="98"/>
        <v>0</v>
      </c>
      <c r="F75" s="23">
        <f t="shared" si="98"/>
        <v>-2.0408163265306123</v>
      </c>
      <c r="G75" s="23">
        <f t="shared" si="98"/>
        <v>-27.083333333333332</v>
      </c>
      <c r="H75" s="23">
        <f t="shared" si="98"/>
        <v>5.7142857142857144</v>
      </c>
      <c r="I75" s="23">
        <f t="shared" si="98"/>
        <v>-13.513513513513514</v>
      </c>
      <c r="J75" s="23">
        <f t="shared" si="98"/>
        <v>-3.125</v>
      </c>
      <c r="K75" s="23">
        <f t="shared" si="98"/>
        <v>-41.935483870967744</v>
      </c>
      <c r="L75" s="23">
        <f t="shared" si="98"/>
        <v>66.666666666666657</v>
      </c>
      <c r="M75" s="23">
        <f t="shared" si="98"/>
        <v>-13.333333333333334</v>
      </c>
      <c r="N75" s="23">
        <f t="shared" si="98"/>
        <v>0</v>
      </c>
      <c r="O75" s="23">
        <f t="shared" si="98"/>
        <v>7.6923076923076925</v>
      </c>
      <c r="P75" s="23">
        <f t="shared" si="98"/>
        <v>17.857142857142858</v>
      </c>
      <c r="Q75" s="23">
        <f t="shared" si="98"/>
        <v>-57.575757575757578</v>
      </c>
      <c r="R75" s="23">
        <f t="shared" si="98"/>
        <v>57.142857142857139</v>
      </c>
      <c r="S75" s="23">
        <f t="shared" si="98"/>
        <v>59.090909090909093</v>
      </c>
      <c r="T75" s="23">
        <f t="shared" si="93"/>
        <v>-28.571428571428569</v>
      </c>
      <c r="U75" s="23">
        <f t="shared" si="84"/>
        <v>94.444444444444443</v>
      </c>
    </row>
    <row r="76" spans="1:21" x14ac:dyDescent="0.25">
      <c r="A76" s="145" t="s">
        <v>60</v>
      </c>
      <c r="B76" s="20" t="s">
        <v>9</v>
      </c>
      <c r="C76" s="24">
        <f t="shared" ref="C76:S76" si="99">(D19-C19)/C19*100</f>
        <v>0.87495248954770044</v>
      </c>
      <c r="D76" s="24">
        <f t="shared" si="99"/>
        <v>-4.9475889405505606</v>
      </c>
      <c r="E76" s="24">
        <f t="shared" si="99"/>
        <v>-3.4807805891283579</v>
      </c>
      <c r="F76" s="24">
        <f t="shared" si="99"/>
        <v>-1.4288061111339274</v>
      </c>
      <c r="G76" s="24">
        <f t="shared" si="99"/>
        <v>-0.78621396519326192</v>
      </c>
      <c r="H76" s="24">
        <f t="shared" si="99"/>
        <v>-3.0458920562396066</v>
      </c>
      <c r="I76" s="24">
        <f t="shared" si="99"/>
        <v>-5.1578587176388542</v>
      </c>
      <c r="J76" s="24">
        <f t="shared" si="99"/>
        <v>-1.6249320661481621</v>
      </c>
      <c r="K76" s="24">
        <f t="shared" si="99"/>
        <v>-1.1178941992989948</v>
      </c>
      <c r="L76" s="24">
        <f t="shared" si="99"/>
        <v>-3.4549782391301282</v>
      </c>
      <c r="M76" s="24">
        <f t="shared" si="99"/>
        <v>-8.4663340433188417</v>
      </c>
      <c r="N76" s="24">
        <f t="shared" si="99"/>
        <v>-3.4893852136770298</v>
      </c>
      <c r="O76" s="24">
        <f t="shared" si="99"/>
        <v>-2.5481669052075304</v>
      </c>
      <c r="P76" s="24">
        <f t="shared" si="99"/>
        <v>-1.4076630646609916</v>
      </c>
      <c r="Q76" s="24">
        <f t="shared" si="99"/>
        <v>0.71731819249565998</v>
      </c>
      <c r="R76" s="24">
        <f t="shared" si="99"/>
        <v>-0.4880795945184907</v>
      </c>
      <c r="S76" s="24">
        <f t="shared" si="99"/>
        <v>-1.3605208851388817</v>
      </c>
      <c r="T76" s="24">
        <f t="shared" si="93"/>
        <v>-34.415431394906882</v>
      </c>
      <c r="U76" s="24">
        <f t="shared" si="84"/>
        <v>-18.988060864707016</v>
      </c>
    </row>
    <row r="77" spans="1:21" ht="23.95" customHeight="1" x14ac:dyDescent="0.25">
      <c r="A77" s="146"/>
      <c r="B77" s="16" t="s">
        <v>10</v>
      </c>
      <c r="C77" s="25">
        <f t="shared" ref="C77:S77" si="100">(D20-C20)/C20*100</f>
        <v>-1.9054996127033308</v>
      </c>
      <c r="D77" s="25">
        <f t="shared" si="100"/>
        <v>-6.3644977890082126</v>
      </c>
      <c r="E77" s="25">
        <f t="shared" si="100"/>
        <v>-6.426041490976556</v>
      </c>
      <c r="F77" s="25">
        <f t="shared" si="100"/>
        <v>-4.9927901946647442</v>
      </c>
      <c r="G77" s="25">
        <f t="shared" si="100"/>
        <v>-1.7643710870802503</v>
      </c>
      <c r="H77" s="25">
        <f t="shared" si="100"/>
        <v>-8.8837388953263812</v>
      </c>
      <c r="I77" s="25">
        <f t="shared" si="100"/>
        <v>-7.5031793132683333</v>
      </c>
      <c r="J77" s="25">
        <f t="shared" si="100"/>
        <v>-8.9596700274977081</v>
      </c>
      <c r="K77" s="25">
        <f t="shared" si="100"/>
        <v>-2.5673294739491568</v>
      </c>
      <c r="L77" s="25">
        <f t="shared" si="100"/>
        <v>-6.5874451046241278</v>
      </c>
      <c r="M77" s="25">
        <f t="shared" si="100"/>
        <v>-2.793141592920354</v>
      </c>
      <c r="N77" s="25">
        <f t="shared" si="100"/>
        <v>-10.071123755334281</v>
      </c>
      <c r="O77" s="25">
        <f t="shared" si="100"/>
        <v>0.44289781714647264</v>
      </c>
      <c r="P77" s="25">
        <f t="shared" si="100"/>
        <v>1.9212598425196852</v>
      </c>
      <c r="Q77" s="25">
        <f t="shared" si="100"/>
        <v>-4.0482076637824473</v>
      </c>
      <c r="R77" s="25">
        <f t="shared" si="100"/>
        <v>2.3510466988727856</v>
      </c>
      <c r="S77" s="25">
        <f t="shared" si="100"/>
        <v>-2.89490245437382</v>
      </c>
      <c r="T77" s="25">
        <f t="shared" si="93"/>
        <v>-52.192099147947324</v>
      </c>
      <c r="U77" s="25">
        <f t="shared" si="84"/>
        <v>-20.278997675019376</v>
      </c>
    </row>
    <row r="78" spans="1:21" x14ac:dyDescent="0.25">
      <c r="A78" s="64" t="s">
        <v>51</v>
      </c>
    </row>
  </sheetData>
  <mergeCells count="49">
    <mergeCell ref="A1:U1"/>
    <mergeCell ref="A3:U3"/>
    <mergeCell ref="A5:A6"/>
    <mergeCell ref="A7:A8"/>
    <mergeCell ref="A9:A10"/>
    <mergeCell ref="A4:B4"/>
    <mergeCell ref="A11:A12"/>
    <mergeCell ref="A13:A14"/>
    <mergeCell ref="A15:A16"/>
    <mergeCell ref="A17:A18"/>
    <mergeCell ref="A19:A20"/>
    <mergeCell ref="A38:A39"/>
    <mergeCell ref="A22:U22"/>
    <mergeCell ref="A42:B42"/>
    <mergeCell ref="A43:A44"/>
    <mergeCell ref="A45:A46"/>
    <mergeCell ref="A28:A29"/>
    <mergeCell ref="A30:A31"/>
    <mergeCell ref="A32:A33"/>
    <mergeCell ref="A34:A35"/>
    <mergeCell ref="A36:A37"/>
    <mergeCell ref="A23:B23"/>
    <mergeCell ref="A24:A25"/>
    <mergeCell ref="A26:A27"/>
    <mergeCell ref="A57:A58"/>
    <mergeCell ref="A41:U41"/>
    <mergeCell ref="A61:B61"/>
    <mergeCell ref="A62:A63"/>
    <mergeCell ref="A64:A65"/>
    <mergeCell ref="A47:A48"/>
    <mergeCell ref="A49:A50"/>
    <mergeCell ref="A51:A52"/>
    <mergeCell ref="A53:A54"/>
    <mergeCell ref="A55:A56"/>
    <mergeCell ref="A60:U60"/>
    <mergeCell ref="A76:A77"/>
    <mergeCell ref="A66:A67"/>
    <mergeCell ref="A68:A69"/>
    <mergeCell ref="A70:A71"/>
    <mergeCell ref="A72:A73"/>
    <mergeCell ref="A74:A75"/>
    <mergeCell ref="Z15:Z16"/>
    <mergeCell ref="Z17:Z18"/>
    <mergeCell ref="Z19:Z20"/>
    <mergeCell ref="Z5:Z6"/>
    <mergeCell ref="Z7:Z8"/>
    <mergeCell ref="Z9:Z10"/>
    <mergeCell ref="Z11:Z12"/>
    <mergeCell ref="Z13:Z14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4"/>
  <sheetViews>
    <sheetView workbookViewId="0">
      <selection sqref="A1:F1"/>
    </sheetView>
  </sheetViews>
  <sheetFormatPr defaultRowHeight="14.3" x14ac:dyDescent="0.25"/>
  <cols>
    <col min="4" max="6" width="5.875" customWidth="1"/>
    <col min="8" max="8" width="8.875" style="2"/>
    <col min="9" max="10" width="18.875" style="35" customWidth="1"/>
    <col min="11" max="11" width="11.25" bestFit="1" customWidth="1"/>
    <col min="14" max="14" width="20" customWidth="1"/>
    <col min="15" max="15" width="15" customWidth="1"/>
    <col min="16" max="16" width="18.75" style="33" customWidth="1"/>
  </cols>
  <sheetData>
    <row r="1" spans="1:16" ht="14.95" customHeight="1" thickBot="1" x14ac:dyDescent="0.35">
      <c r="A1" s="155" t="s">
        <v>46</v>
      </c>
      <c r="B1" s="156"/>
      <c r="C1" s="156"/>
      <c r="D1" s="156"/>
      <c r="E1" s="156"/>
      <c r="F1" s="156"/>
      <c r="G1" s="41"/>
      <c r="H1" s="31"/>
    </row>
    <row r="2" spans="1:16" ht="19.2" customHeight="1" thickBot="1" x14ac:dyDescent="0.35">
      <c r="A2" s="157" t="s">
        <v>38</v>
      </c>
      <c r="B2" s="158"/>
      <c r="C2" s="42" t="s">
        <v>25</v>
      </c>
      <c r="D2" s="43" t="s">
        <v>26</v>
      </c>
      <c r="E2" s="43" t="s">
        <v>27</v>
      </c>
      <c r="F2" s="44" t="s">
        <v>28</v>
      </c>
      <c r="G2" s="41"/>
      <c r="H2" s="31"/>
    </row>
    <row r="3" spans="1:16" ht="26.5" customHeight="1" thickBot="1" x14ac:dyDescent="0.3">
      <c r="A3" s="160" t="s">
        <v>29</v>
      </c>
      <c r="B3" s="45" t="s">
        <v>30</v>
      </c>
      <c r="C3" s="46">
        <v>2283</v>
      </c>
      <c r="D3" s="47">
        <v>1.3080171193830605</v>
      </c>
      <c r="E3" s="47">
        <v>1.3080171193830605</v>
      </c>
      <c r="F3" s="48">
        <v>1.3080171193830605</v>
      </c>
      <c r="G3" s="41"/>
      <c r="H3" s="31"/>
      <c r="I3" s="159" t="s">
        <v>2</v>
      </c>
      <c r="J3" s="36" t="s">
        <v>41</v>
      </c>
      <c r="K3" s="34">
        <f>C4</f>
        <v>112151</v>
      </c>
      <c r="N3" s="159" t="s">
        <v>2</v>
      </c>
      <c r="O3" s="36" t="s">
        <v>44</v>
      </c>
      <c r="P3" s="34">
        <f>C39</f>
        <v>1081</v>
      </c>
    </row>
    <row r="4" spans="1:16" ht="26.5" customHeight="1" x14ac:dyDescent="0.25">
      <c r="A4" s="161"/>
      <c r="B4" s="49" t="s">
        <v>31</v>
      </c>
      <c r="C4" s="50">
        <v>112151</v>
      </c>
      <c r="D4" s="51">
        <v>64.255553200144377</v>
      </c>
      <c r="E4" s="51">
        <v>64.255553200144377</v>
      </c>
      <c r="F4" s="52">
        <v>65.563570319527443</v>
      </c>
      <c r="G4" s="41"/>
      <c r="H4" s="31"/>
      <c r="I4" s="159"/>
      <c r="J4" s="37" t="s">
        <v>42</v>
      </c>
      <c r="K4" s="39">
        <f>C22</f>
        <v>1055</v>
      </c>
      <c r="N4" s="159"/>
      <c r="O4" s="37" t="s">
        <v>45</v>
      </c>
      <c r="P4" s="39">
        <f>C55</f>
        <v>148241</v>
      </c>
    </row>
    <row r="5" spans="1:16" ht="26.5" customHeight="1" x14ac:dyDescent="0.25">
      <c r="A5" s="161"/>
      <c r="B5" s="49" t="s">
        <v>49</v>
      </c>
      <c r="C5" s="50">
        <v>11955</v>
      </c>
      <c r="D5" s="51">
        <v>6.8494720377680629</v>
      </c>
      <c r="E5" s="51">
        <v>6.8494720377680629</v>
      </c>
      <c r="F5" s="52">
        <v>72.41304235729551</v>
      </c>
      <c r="G5" s="41"/>
      <c r="H5" s="31"/>
      <c r="I5" s="159" t="s">
        <v>39</v>
      </c>
      <c r="J5" s="36" t="s">
        <v>41</v>
      </c>
      <c r="K5" s="34">
        <f>C7</f>
        <v>4680</v>
      </c>
      <c r="N5" s="159" t="s">
        <v>39</v>
      </c>
      <c r="O5" s="36" t="s">
        <v>44</v>
      </c>
      <c r="P5" s="34">
        <f>C42</f>
        <v>182</v>
      </c>
    </row>
    <row r="6" spans="1:16" ht="26.5" customHeight="1" x14ac:dyDescent="0.25">
      <c r="A6" s="161"/>
      <c r="B6" s="49" t="s">
        <v>32</v>
      </c>
      <c r="C6" s="50">
        <v>4068</v>
      </c>
      <c r="D6" s="51">
        <v>2.3307111877574638</v>
      </c>
      <c r="E6" s="51">
        <v>2.3307111877574638</v>
      </c>
      <c r="F6" s="52">
        <v>74.743753545052968</v>
      </c>
      <c r="G6" s="41"/>
      <c r="H6" s="31"/>
      <c r="I6" s="159"/>
      <c r="J6" s="36" t="s">
        <v>42</v>
      </c>
      <c r="K6" s="34">
        <f>C25</f>
        <v>178</v>
      </c>
      <c r="N6" s="159"/>
      <c r="O6" s="37" t="s">
        <v>45</v>
      </c>
      <c r="P6" s="39">
        <f>C58</f>
        <v>6874</v>
      </c>
    </row>
    <row r="7" spans="1:16" ht="26.5" customHeight="1" x14ac:dyDescent="0.25">
      <c r="A7" s="161"/>
      <c r="B7" s="49" t="s">
        <v>33</v>
      </c>
      <c r="C7" s="50">
        <v>4680</v>
      </c>
      <c r="D7" s="51">
        <v>2.6813491540572594</v>
      </c>
      <c r="E7" s="51">
        <v>2.6813491540572594</v>
      </c>
      <c r="F7" s="52">
        <v>77.425102699110226</v>
      </c>
      <c r="G7" s="41"/>
      <c r="H7" s="31"/>
      <c r="I7" s="159" t="s">
        <v>3</v>
      </c>
      <c r="J7" s="38" t="s">
        <v>41</v>
      </c>
      <c r="K7" s="63">
        <f>C8+C5</f>
        <v>29294</v>
      </c>
      <c r="N7" s="159" t="s">
        <v>3</v>
      </c>
      <c r="O7" s="36" t="s">
        <v>44</v>
      </c>
      <c r="P7" s="34">
        <f>C43+C40</f>
        <v>1148</v>
      </c>
    </row>
    <row r="8" spans="1:16" ht="26.5" customHeight="1" x14ac:dyDescent="0.25">
      <c r="A8" s="161"/>
      <c r="B8" s="49" t="s">
        <v>34</v>
      </c>
      <c r="C8" s="50">
        <v>17339</v>
      </c>
      <c r="D8" s="51">
        <v>9.9341694406407743</v>
      </c>
      <c r="E8" s="51">
        <v>9.9341694406407743</v>
      </c>
      <c r="F8" s="52">
        <v>87.359272139750999</v>
      </c>
      <c r="G8" s="41"/>
      <c r="H8" s="31"/>
      <c r="I8" s="159"/>
      <c r="J8" s="37" t="s">
        <v>42</v>
      </c>
      <c r="K8" s="34">
        <f>C26+C23</f>
        <v>1074</v>
      </c>
      <c r="N8" s="159"/>
      <c r="O8" s="37" t="s">
        <v>45</v>
      </c>
      <c r="P8" s="39">
        <f>C59+C56</f>
        <v>44682</v>
      </c>
    </row>
    <row r="9" spans="1:16" ht="26.5" customHeight="1" x14ac:dyDescent="0.25">
      <c r="A9" s="161"/>
      <c r="B9" s="49" t="s">
        <v>35</v>
      </c>
      <c r="C9" s="50">
        <v>9158</v>
      </c>
      <c r="D9" s="51">
        <v>5.246964861721449</v>
      </c>
      <c r="E9" s="51">
        <v>5.246964861721449</v>
      </c>
      <c r="F9" s="52">
        <v>92.606237001472451</v>
      </c>
      <c r="G9" s="41"/>
      <c r="H9" s="31"/>
      <c r="I9" s="159" t="s">
        <v>4</v>
      </c>
      <c r="J9" s="38" t="s">
        <v>41</v>
      </c>
      <c r="K9" s="33">
        <f>C3+C12</f>
        <v>5366</v>
      </c>
      <c r="N9" s="159" t="s">
        <v>4</v>
      </c>
      <c r="O9" s="36" t="s">
        <v>44</v>
      </c>
      <c r="P9" s="33">
        <f>C38+C47</f>
        <v>159</v>
      </c>
    </row>
    <row r="10" spans="1:16" ht="26.5" customHeight="1" x14ac:dyDescent="0.25">
      <c r="A10" s="161"/>
      <c r="B10" s="49" t="s">
        <v>1</v>
      </c>
      <c r="C10" s="50">
        <v>9179</v>
      </c>
      <c r="D10" s="51">
        <v>5.2589965566435009</v>
      </c>
      <c r="E10" s="51">
        <v>5.2589965566435009</v>
      </c>
      <c r="F10" s="52">
        <v>97.865233558115946</v>
      </c>
      <c r="G10" s="41"/>
      <c r="H10" s="31"/>
      <c r="I10" s="159"/>
      <c r="J10" s="37" t="s">
        <v>42</v>
      </c>
      <c r="K10" s="33">
        <f>C21+C30</f>
        <v>148</v>
      </c>
      <c r="N10" s="159"/>
      <c r="O10" s="37" t="s">
        <v>45</v>
      </c>
      <c r="P10" s="40">
        <f>C54+C63</f>
        <v>8264</v>
      </c>
    </row>
    <row r="11" spans="1:16" ht="26.5" customHeight="1" x14ac:dyDescent="0.25">
      <c r="A11" s="161"/>
      <c r="B11" s="49" t="s">
        <v>7</v>
      </c>
      <c r="C11" s="50">
        <v>643</v>
      </c>
      <c r="D11" s="51">
        <v>0.36839903975615762</v>
      </c>
      <c r="E11" s="51">
        <v>0.36839903975615762</v>
      </c>
      <c r="F11" s="52">
        <v>98.233632597872116</v>
      </c>
      <c r="G11" s="41"/>
      <c r="H11" s="31"/>
      <c r="I11" s="159" t="s">
        <v>5</v>
      </c>
      <c r="J11" s="38" t="s">
        <v>41</v>
      </c>
      <c r="K11" s="34">
        <f>C6+C9</f>
        <v>13226</v>
      </c>
      <c r="N11" s="159" t="s">
        <v>5</v>
      </c>
      <c r="O11" s="36" t="s">
        <v>44</v>
      </c>
      <c r="P11" s="34">
        <f>C41+C44</f>
        <v>520</v>
      </c>
    </row>
    <row r="12" spans="1:16" ht="26.5" customHeight="1" x14ac:dyDescent="0.25">
      <c r="A12" s="161"/>
      <c r="B12" s="49" t="s">
        <v>36</v>
      </c>
      <c r="C12" s="50">
        <v>3083</v>
      </c>
      <c r="D12" s="51">
        <v>1.7663674021278912</v>
      </c>
      <c r="E12" s="51">
        <v>1.7663674021278912</v>
      </c>
      <c r="F12" s="52">
        <v>100</v>
      </c>
      <c r="G12" s="41"/>
      <c r="H12" s="31"/>
      <c r="I12" s="159"/>
      <c r="J12" s="37" t="s">
        <v>42</v>
      </c>
      <c r="K12" s="34">
        <f>C24+C27</f>
        <v>476</v>
      </c>
      <c r="N12" s="159"/>
      <c r="O12" s="37" t="s">
        <v>45</v>
      </c>
      <c r="P12" s="39">
        <f>C57+C60</f>
        <v>22097</v>
      </c>
    </row>
    <row r="13" spans="1:16" ht="26.5" customHeight="1" thickBot="1" x14ac:dyDescent="0.3">
      <c r="A13" s="162"/>
      <c r="B13" s="53" t="s">
        <v>37</v>
      </c>
      <c r="C13" s="54">
        <v>174539</v>
      </c>
      <c r="D13" s="55">
        <v>100</v>
      </c>
      <c r="E13" s="55">
        <v>100</v>
      </c>
      <c r="F13" s="56"/>
      <c r="G13" s="41"/>
      <c r="H13" s="31"/>
      <c r="I13" s="159" t="s">
        <v>1</v>
      </c>
      <c r="J13" s="38" t="s">
        <v>41</v>
      </c>
      <c r="K13" s="34">
        <f>C10</f>
        <v>9179</v>
      </c>
      <c r="N13" s="159" t="s">
        <v>1</v>
      </c>
      <c r="O13" s="36" t="s">
        <v>44</v>
      </c>
      <c r="P13" s="34">
        <f>C45</f>
        <v>305</v>
      </c>
    </row>
    <row r="14" spans="1:16" ht="26.5" customHeight="1" x14ac:dyDescent="0.25">
      <c r="I14" s="159"/>
      <c r="J14" s="37" t="s">
        <v>42</v>
      </c>
      <c r="K14" s="34">
        <f>C28</f>
        <v>272</v>
      </c>
      <c r="N14" s="159"/>
      <c r="O14" s="37" t="s">
        <v>45</v>
      </c>
      <c r="P14" s="39">
        <f>C61</f>
        <v>15850</v>
      </c>
    </row>
    <row r="15" spans="1:16" ht="26.5" customHeight="1" x14ac:dyDescent="0.25">
      <c r="I15" s="159" t="s">
        <v>40</v>
      </c>
      <c r="J15" s="38" t="s">
        <v>41</v>
      </c>
      <c r="K15" s="34">
        <f>C11</f>
        <v>643</v>
      </c>
      <c r="N15" s="159" t="s">
        <v>40</v>
      </c>
      <c r="O15" s="36" t="s">
        <v>44</v>
      </c>
      <c r="P15" s="34">
        <f>C46</f>
        <v>33</v>
      </c>
    </row>
    <row r="16" spans="1:16" ht="26.5" customHeight="1" x14ac:dyDescent="0.25">
      <c r="I16" s="159"/>
      <c r="J16" s="37" t="s">
        <v>42</v>
      </c>
      <c r="K16" s="33">
        <f>C29</f>
        <v>33</v>
      </c>
      <c r="N16" s="159"/>
      <c r="O16" s="37" t="s">
        <v>45</v>
      </c>
      <c r="P16" s="40">
        <f>C62</f>
        <v>912</v>
      </c>
    </row>
    <row r="17" spans="1:16" ht="14.45" x14ac:dyDescent="0.3">
      <c r="K17" s="33">
        <f>K3+K5+K7+K9+K11+K13+K15</f>
        <v>174539</v>
      </c>
      <c r="N17" s="35"/>
      <c r="O17" s="35"/>
      <c r="P17" s="33">
        <f>P3+P5+P7+P9+P11+P13+P15</f>
        <v>3428</v>
      </c>
    </row>
    <row r="18" spans="1:16" ht="14.45" x14ac:dyDescent="0.3">
      <c r="K18" s="33">
        <f>K4+K6+K8+K10+K12+K14+K16</f>
        <v>3236</v>
      </c>
      <c r="N18" s="35"/>
      <c r="O18" s="35"/>
      <c r="P18" s="33">
        <f>P4+P6+P8+P10+P12+P14+P16</f>
        <v>246920</v>
      </c>
    </row>
    <row r="19" spans="1:16" ht="14.95" customHeight="1" thickBot="1" x14ac:dyDescent="0.35">
      <c r="A19" s="163" t="s">
        <v>43</v>
      </c>
      <c r="B19" s="163"/>
      <c r="C19" s="163"/>
      <c r="D19" s="163"/>
      <c r="E19" s="163"/>
      <c r="F19" s="163"/>
      <c r="G19" s="41"/>
      <c r="H19" s="31"/>
      <c r="K19" s="32"/>
    </row>
    <row r="20" spans="1:16" ht="36" thickBot="1" x14ac:dyDescent="0.35">
      <c r="A20" s="58" t="s">
        <v>38</v>
      </c>
      <c r="B20" s="59"/>
      <c r="C20" s="42" t="s">
        <v>25</v>
      </c>
      <c r="D20" s="43" t="s">
        <v>26</v>
      </c>
      <c r="E20" s="43" t="s">
        <v>27</v>
      </c>
      <c r="F20" s="44" t="s">
        <v>28</v>
      </c>
      <c r="G20" s="41"/>
      <c r="H20" s="31"/>
      <c r="K20" s="2"/>
      <c r="L20" s="2"/>
      <c r="M20" s="2"/>
      <c r="N20" s="2"/>
      <c r="O20" s="2"/>
    </row>
    <row r="21" spans="1:16" ht="26.5" customHeight="1" thickBot="1" x14ac:dyDescent="0.35">
      <c r="A21" s="60" t="s">
        <v>29</v>
      </c>
      <c r="B21" s="45" t="s">
        <v>30</v>
      </c>
      <c r="C21" s="46">
        <v>43</v>
      </c>
      <c r="D21" s="47">
        <v>1.3288009888751544</v>
      </c>
      <c r="E21" s="47">
        <v>1.3288009888751544</v>
      </c>
      <c r="F21" s="48">
        <v>1.3288009888751544</v>
      </c>
      <c r="G21" s="41"/>
      <c r="H21" s="31"/>
      <c r="K21" s="2"/>
      <c r="L21" s="2"/>
      <c r="M21" s="2"/>
      <c r="N21" s="2"/>
      <c r="O21" s="2"/>
    </row>
    <row r="22" spans="1:16" ht="26.5" customHeight="1" x14ac:dyDescent="0.3">
      <c r="A22" s="61"/>
      <c r="B22" s="49" t="s">
        <v>31</v>
      </c>
      <c r="C22" s="50">
        <v>1055</v>
      </c>
      <c r="D22" s="51">
        <v>32.601977750309025</v>
      </c>
      <c r="E22" s="51">
        <v>32.601977750309025</v>
      </c>
      <c r="F22" s="52">
        <v>33.930778739184177</v>
      </c>
      <c r="G22" s="41"/>
      <c r="H22" s="31"/>
      <c r="K22" s="2"/>
      <c r="L22" s="2"/>
      <c r="M22" s="2"/>
      <c r="N22" s="2"/>
      <c r="O22" s="2"/>
    </row>
    <row r="23" spans="1:16" ht="26.5" customHeight="1" x14ac:dyDescent="0.3">
      <c r="A23" s="61"/>
      <c r="B23" s="49" t="s">
        <v>49</v>
      </c>
      <c r="C23" s="50">
        <v>279</v>
      </c>
      <c r="D23" s="51">
        <v>8.6217552533992592</v>
      </c>
      <c r="E23" s="51">
        <v>8.6217552533992592</v>
      </c>
      <c r="F23" s="52">
        <v>42.552533992583434</v>
      </c>
      <c r="G23" s="41"/>
      <c r="H23" s="31"/>
      <c r="K23" s="2"/>
      <c r="L23" s="2"/>
      <c r="M23" s="2"/>
      <c r="N23" s="2"/>
      <c r="O23" s="2"/>
    </row>
    <row r="24" spans="1:16" ht="26.5" customHeight="1" x14ac:dyDescent="0.25">
      <c r="A24" s="61"/>
      <c r="B24" s="49" t="s">
        <v>32</v>
      </c>
      <c r="C24" s="50">
        <v>79</v>
      </c>
      <c r="D24" s="51">
        <v>2.4412855377008653</v>
      </c>
      <c r="E24" s="51">
        <v>2.4412855377008653</v>
      </c>
      <c r="F24" s="52">
        <v>44.993819530284298</v>
      </c>
      <c r="G24" s="41"/>
      <c r="H24" s="31"/>
      <c r="K24" s="2"/>
      <c r="L24" s="2"/>
      <c r="M24" s="2"/>
      <c r="N24" s="2"/>
      <c r="O24" s="2"/>
    </row>
    <row r="25" spans="1:16" ht="26.5" customHeight="1" x14ac:dyDescent="0.25">
      <c r="A25" s="61"/>
      <c r="B25" s="49" t="s">
        <v>33</v>
      </c>
      <c r="C25" s="50">
        <v>178</v>
      </c>
      <c r="D25" s="51">
        <v>5.50061804697157</v>
      </c>
      <c r="E25" s="51">
        <v>5.50061804697157</v>
      </c>
      <c r="F25" s="52">
        <v>50.494437577255866</v>
      </c>
      <c r="G25" s="41"/>
      <c r="H25" s="31"/>
      <c r="K25" s="2"/>
      <c r="L25" s="2"/>
      <c r="M25" s="2"/>
      <c r="N25" s="2"/>
      <c r="O25" s="2"/>
    </row>
    <row r="26" spans="1:16" ht="26.5" customHeight="1" x14ac:dyDescent="0.25">
      <c r="A26" s="61"/>
      <c r="B26" s="49" t="s">
        <v>34</v>
      </c>
      <c r="C26" s="50">
        <v>795</v>
      </c>
      <c r="D26" s="51">
        <v>24.567367119901114</v>
      </c>
      <c r="E26" s="51">
        <v>24.567367119901114</v>
      </c>
      <c r="F26" s="52">
        <v>75.061804697156987</v>
      </c>
      <c r="G26" s="41"/>
      <c r="H26" s="31"/>
      <c r="K26" s="2"/>
      <c r="L26" s="2"/>
      <c r="M26" s="2"/>
      <c r="N26" s="2"/>
      <c r="O26" s="2"/>
    </row>
    <row r="27" spans="1:16" ht="26.5" customHeight="1" x14ac:dyDescent="0.25">
      <c r="A27" s="61"/>
      <c r="B27" s="49" t="s">
        <v>35</v>
      </c>
      <c r="C27" s="50">
        <v>397</v>
      </c>
      <c r="D27" s="51">
        <v>12.26823238566131</v>
      </c>
      <c r="E27" s="51">
        <v>12.26823238566131</v>
      </c>
      <c r="F27" s="52">
        <v>87.330037082818293</v>
      </c>
      <c r="G27" s="41"/>
      <c r="H27" s="31"/>
      <c r="K27" s="2"/>
      <c r="L27" s="2"/>
      <c r="M27" s="2"/>
      <c r="N27" s="2"/>
      <c r="O27" s="2"/>
    </row>
    <row r="28" spans="1:16" ht="26.5" customHeight="1" x14ac:dyDescent="0.25">
      <c r="A28" s="61"/>
      <c r="B28" s="49" t="s">
        <v>1</v>
      </c>
      <c r="C28" s="50">
        <v>272</v>
      </c>
      <c r="D28" s="51">
        <v>8.4054388133498144</v>
      </c>
      <c r="E28" s="51">
        <v>8.4054388133498144</v>
      </c>
      <c r="F28" s="52">
        <v>95.735475896168111</v>
      </c>
      <c r="G28" s="41"/>
      <c r="H28" s="31"/>
      <c r="K28" s="2"/>
      <c r="L28" s="2"/>
      <c r="M28" s="2"/>
      <c r="N28" s="2"/>
      <c r="O28" s="2"/>
    </row>
    <row r="29" spans="1:16" ht="26.5" customHeight="1" x14ac:dyDescent="0.25">
      <c r="A29" s="61"/>
      <c r="B29" s="49" t="s">
        <v>7</v>
      </c>
      <c r="C29" s="50">
        <v>33</v>
      </c>
      <c r="D29" s="51">
        <v>1.019777503090235</v>
      </c>
      <c r="E29" s="51">
        <v>1.019777503090235</v>
      </c>
      <c r="F29" s="52">
        <v>96.755253399258351</v>
      </c>
      <c r="G29" s="41"/>
      <c r="H29" s="31"/>
      <c r="K29" s="2"/>
      <c r="L29" s="2"/>
      <c r="M29" s="2"/>
      <c r="N29" s="2"/>
      <c r="O29" s="2"/>
    </row>
    <row r="30" spans="1:16" ht="26.5" customHeight="1" x14ac:dyDescent="0.25">
      <c r="A30" s="61"/>
      <c r="B30" s="49" t="s">
        <v>36</v>
      </c>
      <c r="C30" s="50">
        <v>105</v>
      </c>
      <c r="D30" s="51">
        <v>3.2447466007416561</v>
      </c>
      <c r="E30" s="51">
        <v>3.2447466007416561</v>
      </c>
      <c r="F30" s="52">
        <v>100</v>
      </c>
      <c r="G30" s="41"/>
      <c r="H30" s="31"/>
      <c r="K30" s="2"/>
      <c r="L30" s="2"/>
      <c r="M30" s="2"/>
      <c r="N30" s="2"/>
      <c r="O30" s="2"/>
    </row>
    <row r="31" spans="1:16" ht="26.5" customHeight="1" thickBot="1" x14ac:dyDescent="0.3">
      <c r="A31" s="62"/>
      <c r="B31" s="53" t="s">
        <v>37</v>
      </c>
      <c r="C31" s="54">
        <v>3236</v>
      </c>
      <c r="D31" s="55">
        <v>100</v>
      </c>
      <c r="E31" s="55">
        <v>100</v>
      </c>
      <c r="F31" s="56"/>
      <c r="G31" s="41"/>
      <c r="H31" s="31"/>
      <c r="K31" s="2"/>
      <c r="L31" s="2"/>
      <c r="M31" s="2"/>
      <c r="N31" s="2"/>
      <c r="O31" s="2"/>
    </row>
    <row r="36" spans="1:7" customFormat="1" ht="14.95" customHeight="1" thickBot="1" x14ac:dyDescent="0.3">
      <c r="A36" s="155" t="s">
        <v>50</v>
      </c>
      <c r="B36" s="156"/>
      <c r="C36" s="156"/>
      <c r="D36" s="156"/>
      <c r="E36" s="156"/>
      <c r="F36" s="156"/>
      <c r="G36" s="41"/>
    </row>
    <row r="37" spans="1:7" customFormat="1" ht="37.4" thickBot="1" x14ac:dyDescent="0.3">
      <c r="A37" s="157" t="s">
        <v>38</v>
      </c>
      <c r="B37" s="158"/>
      <c r="C37" s="42" t="s">
        <v>25</v>
      </c>
      <c r="D37" s="43" t="s">
        <v>26</v>
      </c>
      <c r="E37" s="43" t="s">
        <v>27</v>
      </c>
      <c r="F37" s="44" t="s">
        <v>28</v>
      </c>
      <c r="G37" s="57"/>
    </row>
    <row r="38" spans="1:7" customFormat="1" ht="27.2" thickBot="1" x14ac:dyDescent="0.3">
      <c r="A38" s="160" t="s">
        <v>29</v>
      </c>
      <c r="B38" s="45" t="s">
        <v>30</v>
      </c>
      <c r="C38" s="46">
        <v>45</v>
      </c>
      <c r="D38" s="47">
        <v>1.3127187864644108</v>
      </c>
      <c r="E38" s="47">
        <v>1.3127187864644108</v>
      </c>
      <c r="F38" s="48">
        <v>1.3127187864644108</v>
      </c>
      <c r="G38" s="57"/>
    </row>
    <row r="39" spans="1:7" customFormat="1" ht="17.7" x14ac:dyDescent="0.25">
      <c r="A39" s="161"/>
      <c r="B39" s="49" t="s">
        <v>31</v>
      </c>
      <c r="C39" s="50">
        <v>1081</v>
      </c>
      <c r="D39" s="51">
        <v>31.534422403733959</v>
      </c>
      <c r="E39" s="51">
        <v>31.534422403733959</v>
      </c>
      <c r="F39" s="52">
        <v>32.847141190198364</v>
      </c>
      <c r="G39" s="57"/>
    </row>
    <row r="40" spans="1:7" customFormat="1" ht="26.5" x14ac:dyDescent="0.25">
      <c r="A40" s="161"/>
      <c r="B40" s="49" t="s">
        <v>49</v>
      </c>
      <c r="C40" s="50">
        <v>291</v>
      </c>
      <c r="D40" s="51">
        <v>8.4889148191365233</v>
      </c>
      <c r="E40" s="51">
        <v>8.4889148191365233</v>
      </c>
      <c r="F40" s="52">
        <v>41.336056009334889</v>
      </c>
      <c r="G40" s="57"/>
    </row>
    <row r="41" spans="1:7" customFormat="1" ht="17.7" x14ac:dyDescent="0.25">
      <c r="A41" s="161"/>
      <c r="B41" s="49" t="s">
        <v>32</v>
      </c>
      <c r="C41" s="50">
        <v>85</v>
      </c>
      <c r="D41" s="51">
        <v>2.4795799299883314</v>
      </c>
      <c r="E41" s="51">
        <v>2.4795799299883314</v>
      </c>
      <c r="F41" s="52">
        <v>43.815635939323222</v>
      </c>
      <c r="G41" s="57"/>
    </row>
    <row r="42" spans="1:7" customFormat="1" ht="26.5" x14ac:dyDescent="0.25">
      <c r="A42" s="161"/>
      <c r="B42" s="49" t="s">
        <v>33</v>
      </c>
      <c r="C42" s="50">
        <v>182</v>
      </c>
      <c r="D42" s="51">
        <v>5.3092182030338391</v>
      </c>
      <c r="E42" s="51">
        <v>5.3092182030338391</v>
      </c>
      <c r="F42" s="52">
        <v>49.124854142357059</v>
      </c>
      <c r="G42" s="57"/>
    </row>
    <row r="43" spans="1:7" customFormat="1" ht="35.35" x14ac:dyDescent="0.25">
      <c r="A43" s="161"/>
      <c r="B43" s="49" t="s">
        <v>34</v>
      </c>
      <c r="C43" s="50">
        <v>857</v>
      </c>
      <c r="D43" s="51">
        <v>25</v>
      </c>
      <c r="E43" s="51">
        <v>25</v>
      </c>
      <c r="F43" s="52">
        <v>74.124854142357052</v>
      </c>
      <c r="G43" s="57"/>
    </row>
    <row r="44" spans="1:7" customFormat="1" ht="26.5" x14ac:dyDescent="0.25">
      <c r="A44" s="161"/>
      <c r="B44" s="49" t="s">
        <v>35</v>
      </c>
      <c r="C44" s="50">
        <v>435</v>
      </c>
      <c r="D44" s="51">
        <v>12.689614935822638</v>
      </c>
      <c r="E44" s="51">
        <v>12.689614935822638</v>
      </c>
      <c r="F44" s="52">
        <v>86.814469078179698</v>
      </c>
      <c r="G44" s="57"/>
    </row>
    <row r="45" spans="1:7" customFormat="1" x14ac:dyDescent="0.25">
      <c r="A45" s="161"/>
      <c r="B45" s="49" t="s">
        <v>1</v>
      </c>
      <c r="C45" s="50">
        <v>305</v>
      </c>
      <c r="D45" s="51">
        <v>8.8973162193698947</v>
      </c>
      <c r="E45" s="51">
        <v>8.8973162193698947</v>
      </c>
      <c r="F45" s="52">
        <v>95.711785297549596</v>
      </c>
      <c r="G45" s="57"/>
    </row>
    <row r="46" spans="1:7" customFormat="1" x14ac:dyDescent="0.25">
      <c r="A46" s="161"/>
      <c r="B46" s="49" t="s">
        <v>7</v>
      </c>
      <c r="C46" s="50">
        <v>33</v>
      </c>
      <c r="D46" s="51">
        <v>0.96266044340723467</v>
      </c>
      <c r="E46" s="51">
        <v>0.96266044340723467</v>
      </c>
      <c r="F46" s="52">
        <v>96.674445740956827</v>
      </c>
      <c r="G46" s="57"/>
    </row>
    <row r="47" spans="1:7" customFormat="1" ht="26.5" x14ac:dyDescent="0.25">
      <c r="A47" s="161"/>
      <c r="B47" s="49" t="s">
        <v>36</v>
      </c>
      <c r="C47" s="50">
        <v>114</v>
      </c>
      <c r="D47" s="51">
        <v>3.3255542590431739</v>
      </c>
      <c r="E47" s="51">
        <v>3.3255542590431739</v>
      </c>
      <c r="F47" s="52">
        <v>100</v>
      </c>
      <c r="G47" s="57"/>
    </row>
    <row r="48" spans="1:7" customFormat="1" ht="14.95" thickBot="1" x14ac:dyDescent="0.3">
      <c r="A48" s="162"/>
      <c r="B48" s="53" t="s">
        <v>37</v>
      </c>
      <c r="C48" s="54">
        <v>3428</v>
      </c>
      <c r="D48" s="55">
        <v>100</v>
      </c>
      <c r="E48" s="55">
        <v>100</v>
      </c>
      <c r="F48" s="56"/>
      <c r="G48" s="57"/>
    </row>
    <row r="52" spans="1:7" customFormat="1" ht="14.95" customHeight="1" thickBot="1" x14ac:dyDescent="0.3">
      <c r="A52" s="155" t="s">
        <v>48</v>
      </c>
      <c r="B52" s="156"/>
      <c r="C52" s="156"/>
      <c r="D52" s="156"/>
      <c r="E52" s="156"/>
      <c r="F52" s="156"/>
      <c r="G52" s="41"/>
    </row>
    <row r="53" spans="1:7" customFormat="1" ht="37.4" thickBot="1" x14ac:dyDescent="0.3">
      <c r="A53" s="157" t="s">
        <v>38</v>
      </c>
      <c r="B53" s="158"/>
      <c r="C53" s="42" t="s">
        <v>25</v>
      </c>
      <c r="D53" s="43" t="s">
        <v>26</v>
      </c>
      <c r="E53" s="43" t="s">
        <v>27</v>
      </c>
      <c r="F53" s="44" t="s">
        <v>28</v>
      </c>
      <c r="G53" s="57"/>
    </row>
    <row r="54" spans="1:7" customFormat="1" ht="27.2" thickBot="1" x14ac:dyDescent="0.3">
      <c r="A54" s="160" t="s">
        <v>29</v>
      </c>
      <c r="B54" s="45" t="s">
        <v>30</v>
      </c>
      <c r="C54" s="46">
        <v>3323</v>
      </c>
      <c r="D54" s="47">
        <v>1.3457800097197472</v>
      </c>
      <c r="E54" s="47">
        <v>1.3457800097197472</v>
      </c>
      <c r="F54" s="48">
        <v>1.3457800097197472</v>
      </c>
      <c r="G54" s="57"/>
    </row>
    <row r="55" spans="1:7" customFormat="1" ht="17.7" x14ac:dyDescent="0.25">
      <c r="A55" s="161"/>
      <c r="B55" s="49" t="s">
        <v>31</v>
      </c>
      <c r="C55" s="50">
        <v>148241</v>
      </c>
      <c r="D55" s="51">
        <v>60.036044062854366</v>
      </c>
      <c r="E55" s="51">
        <v>60.036044062854366</v>
      </c>
      <c r="F55" s="52">
        <v>61.381824072574112</v>
      </c>
      <c r="G55" s="57"/>
    </row>
    <row r="56" spans="1:7" customFormat="1" ht="26.5" x14ac:dyDescent="0.25">
      <c r="A56" s="161"/>
      <c r="B56" s="49" t="s">
        <v>49</v>
      </c>
      <c r="C56" s="50">
        <v>17399</v>
      </c>
      <c r="D56" s="51">
        <v>7.0464117932933741</v>
      </c>
      <c r="E56" s="51">
        <v>7.0464117932933741</v>
      </c>
      <c r="F56" s="52">
        <v>68.428235865867492</v>
      </c>
      <c r="G56" s="57"/>
    </row>
    <row r="57" spans="1:7" customFormat="1" ht="17.7" x14ac:dyDescent="0.25">
      <c r="A57" s="161"/>
      <c r="B57" s="49" t="s">
        <v>32</v>
      </c>
      <c r="C57" s="50">
        <v>6193</v>
      </c>
      <c r="D57" s="51">
        <v>2.5080997894054753</v>
      </c>
      <c r="E57" s="51">
        <v>2.5080997894054753</v>
      </c>
      <c r="F57" s="52">
        <v>70.93633565527297</v>
      </c>
      <c r="G57" s="57"/>
    </row>
    <row r="58" spans="1:7" customFormat="1" ht="26.5" x14ac:dyDescent="0.25">
      <c r="A58" s="161"/>
      <c r="B58" s="49" t="s">
        <v>33</v>
      </c>
      <c r="C58" s="50">
        <v>6874</v>
      </c>
      <c r="D58" s="51">
        <v>2.7838976186619147</v>
      </c>
      <c r="E58" s="51">
        <v>2.7838976186619147</v>
      </c>
      <c r="F58" s="52">
        <v>73.72023327393488</v>
      </c>
      <c r="G58" s="57"/>
    </row>
    <row r="59" spans="1:7" customFormat="1" ht="35.35" x14ac:dyDescent="0.25">
      <c r="A59" s="161"/>
      <c r="B59" s="49" t="s">
        <v>34</v>
      </c>
      <c r="C59" s="50">
        <v>27283</v>
      </c>
      <c r="D59" s="51">
        <v>11.049327717479345</v>
      </c>
      <c r="E59" s="51">
        <v>11.049327717479345</v>
      </c>
      <c r="F59" s="52">
        <v>84.769560991414224</v>
      </c>
      <c r="G59" s="57"/>
    </row>
    <row r="60" spans="1:7" customFormat="1" ht="26.5" x14ac:dyDescent="0.25">
      <c r="A60" s="161"/>
      <c r="B60" s="49" t="s">
        <v>35</v>
      </c>
      <c r="C60" s="50">
        <v>15904</v>
      </c>
      <c r="D60" s="51">
        <v>6.4409525352340831</v>
      </c>
      <c r="E60" s="51">
        <v>6.4409525352340831</v>
      </c>
      <c r="F60" s="52">
        <v>91.210513526648313</v>
      </c>
      <c r="G60" s="57"/>
    </row>
    <row r="61" spans="1:7" customFormat="1" x14ac:dyDescent="0.25">
      <c r="A61" s="161"/>
      <c r="B61" s="49" t="s">
        <v>1</v>
      </c>
      <c r="C61" s="50">
        <v>15850</v>
      </c>
      <c r="D61" s="51">
        <v>6.4190831038393004</v>
      </c>
      <c r="E61" s="51">
        <v>6.4190831038393004</v>
      </c>
      <c r="F61" s="52">
        <v>97.629596630487598</v>
      </c>
      <c r="G61" s="57"/>
    </row>
    <row r="62" spans="1:7" customFormat="1" x14ac:dyDescent="0.25">
      <c r="A62" s="161"/>
      <c r="B62" s="49" t="s">
        <v>7</v>
      </c>
      <c r="C62" s="50">
        <v>912</v>
      </c>
      <c r="D62" s="51">
        <v>0.36935039688968085</v>
      </c>
      <c r="E62" s="51">
        <v>0.36935039688968085</v>
      </c>
      <c r="F62" s="52">
        <v>97.998947027377298</v>
      </c>
      <c r="G62" s="57"/>
    </row>
    <row r="63" spans="1:7" customFormat="1" ht="26.5" x14ac:dyDescent="0.25">
      <c r="A63" s="161"/>
      <c r="B63" s="49" t="s">
        <v>36</v>
      </c>
      <c r="C63" s="50">
        <v>4941</v>
      </c>
      <c r="D63" s="51">
        <v>2.0010529726227118</v>
      </c>
      <c r="E63" s="51">
        <v>2.0010529726227118</v>
      </c>
      <c r="F63" s="52">
        <v>100</v>
      </c>
      <c r="G63" s="57"/>
    </row>
    <row r="64" spans="1:7" customFormat="1" ht="14.95" thickBot="1" x14ac:dyDescent="0.3">
      <c r="A64" s="162"/>
      <c r="B64" s="53" t="s">
        <v>37</v>
      </c>
      <c r="C64" s="54">
        <v>246920</v>
      </c>
      <c r="D64" s="55">
        <v>100</v>
      </c>
      <c r="E64" s="55">
        <v>100</v>
      </c>
      <c r="F64" s="56"/>
      <c r="G64" s="57"/>
    </row>
  </sheetData>
  <mergeCells count="24">
    <mergeCell ref="A1:F1"/>
    <mergeCell ref="A2:B2"/>
    <mergeCell ref="A54:A64"/>
    <mergeCell ref="N15:N16"/>
    <mergeCell ref="N3:N4"/>
    <mergeCell ref="N5:N6"/>
    <mergeCell ref="N7:N8"/>
    <mergeCell ref="N9:N10"/>
    <mergeCell ref="N11:N12"/>
    <mergeCell ref="N13:N14"/>
    <mergeCell ref="I15:I16"/>
    <mergeCell ref="A19:F19"/>
    <mergeCell ref="I3:I4"/>
    <mergeCell ref="A3:A13"/>
    <mergeCell ref="I5:I6"/>
    <mergeCell ref="A38:A48"/>
    <mergeCell ref="A52:F52"/>
    <mergeCell ref="A53:B53"/>
    <mergeCell ref="I7:I8"/>
    <mergeCell ref="I9:I10"/>
    <mergeCell ref="I11:I12"/>
    <mergeCell ref="A36:F36"/>
    <mergeCell ref="A37:B37"/>
    <mergeCell ref="I13:I14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1"/>
  <sheetViews>
    <sheetView workbookViewId="0">
      <selection activeCell="A18" sqref="A18:XFD18"/>
    </sheetView>
  </sheetViews>
  <sheetFormatPr defaultRowHeight="14.3" x14ac:dyDescent="0.25"/>
  <sheetData>
    <row r="1" spans="1:15" ht="14.45" x14ac:dyDescent="0.3">
      <c r="A1" s="81" t="s">
        <v>54</v>
      </c>
      <c r="I1" s="81" t="s">
        <v>55</v>
      </c>
    </row>
    <row r="2" spans="1:15" ht="14.95" thickBot="1" x14ac:dyDescent="0.35">
      <c r="A2" s="164" t="s">
        <v>48</v>
      </c>
      <c r="B2" s="165"/>
      <c r="C2" s="165"/>
      <c r="D2" s="165"/>
      <c r="E2" s="165"/>
      <c r="F2" s="165"/>
      <c r="G2" s="65"/>
      <c r="I2" s="171" t="s">
        <v>48</v>
      </c>
      <c r="J2" s="172"/>
      <c r="K2" s="172"/>
      <c r="L2" s="172"/>
      <c r="M2" s="172"/>
      <c r="N2" s="172"/>
      <c r="O2" s="82"/>
    </row>
    <row r="3" spans="1:15" ht="19.2" thickBot="1" x14ac:dyDescent="0.35">
      <c r="A3" s="166" t="s">
        <v>38</v>
      </c>
      <c r="B3" s="167"/>
      <c r="C3" s="66" t="s">
        <v>25</v>
      </c>
      <c r="D3" s="67" t="s">
        <v>26</v>
      </c>
      <c r="E3" s="67" t="s">
        <v>27</v>
      </c>
      <c r="F3" s="68" t="s">
        <v>28</v>
      </c>
      <c r="G3" s="65"/>
      <c r="I3" s="173" t="s">
        <v>38</v>
      </c>
      <c r="J3" s="174"/>
      <c r="K3" s="83" t="s">
        <v>25</v>
      </c>
      <c r="L3" s="84" t="s">
        <v>26</v>
      </c>
      <c r="M3" s="84" t="s">
        <v>27</v>
      </c>
      <c r="N3" s="85" t="s">
        <v>28</v>
      </c>
      <c r="O3" s="86"/>
    </row>
    <row r="4" spans="1:15" ht="27.2" thickBot="1" x14ac:dyDescent="0.3">
      <c r="A4" s="168" t="s">
        <v>29</v>
      </c>
      <c r="B4" s="69" t="s">
        <v>30</v>
      </c>
      <c r="C4" s="70">
        <v>2140</v>
      </c>
      <c r="D4" s="71">
        <v>1.2173546996148836</v>
      </c>
      <c r="E4" s="71">
        <v>1.2173546996148836</v>
      </c>
      <c r="F4" s="72">
        <v>1.2173546996148836</v>
      </c>
      <c r="G4" s="65"/>
      <c r="I4" s="175" t="s">
        <v>29</v>
      </c>
      <c r="J4" s="87" t="s">
        <v>30</v>
      </c>
      <c r="K4" s="88">
        <v>35</v>
      </c>
      <c r="L4" s="89">
        <v>1.1272141706924315</v>
      </c>
      <c r="M4" s="89">
        <v>1.1272141706924315</v>
      </c>
      <c r="N4" s="90">
        <v>1.1272141706924315</v>
      </c>
      <c r="O4" s="86"/>
    </row>
    <row r="5" spans="1:15" ht="25.15" customHeight="1" x14ac:dyDescent="0.25">
      <c r="A5" s="169"/>
      <c r="B5" s="73" t="s">
        <v>31</v>
      </c>
      <c r="C5" s="74">
        <v>113987</v>
      </c>
      <c r="D5" s="75">
        <v>64.842341189253148</v>
      </c>
      <c r="E5" s="75">
        <v>64.842341189253148</v>
      </c>
      <c r="F5" s="76">
        <v>66.059695888868035</v>
      </c>
      <c r="G5" s="65"/>
      <c r="I5" s="176"/>
      <c r="J5" s="91" t="s">
        <v>31</v>
      </c>
      <c r="K5" s="92">
        <v>1044</v>
      </c>
      <c r="L5" s="93">
        <v>33.623188405797102</v>
      </c>
      <c r="M5" s="93">
        <v>33.623188405797102</v>
      </c>
      <c r="N5" s="94">
        <v>34.750402576489527</v>
      </c>
      <c r="O5" s="86"/>
    </row>
    <row r="6" spans="1:15" ht="26.5" x14ac:dyDescent="0.25">
      <c r="A6" s="169"/>
      <c r="B6" s="73" t="s">
        <v>49</v>
      </c>
      <c r="C6" s="74">
        <v>11247</v>
      </c>
      <c r="D6" s="75">
        <v>6.3979384610133625</v>
      </c>
      <c r="E6" s="75">
        <v>6.3979384610133625</v>
      </c>
      <c r="F6" s="76">
        <v>72.457634349881388</v>
      </c>
      <c r="G6" s="65"/>
      <c r="I6" s="176"/>
      <c r="J6" s="91" t="s">
        <v>49</v>
      </c>
      <c r="K6" s="92">
        <v>281</v>
      </c>
      <c r="L6" s="93">
        <v>9.0499194847020927</v>
      </c>
      <c r="M6" s="93">
        <v>9.0499194847020927</v>
      </c>
      <c r="N6" s="94">
        <v>43.800322061191629</v>
      </c>
      <c r="O6" s="86"/>
    </row>
    <row r="7" spans="1:15" ht="17.7" x14ac:dyDescent="0.25">
      <c r="A7" s="169"/>
      <c r="B7" s="73" t="s">
        <v>32</v>
      </c>
      <c r="C7" s="74">
        <v>3733</v>
      </c>
      <c r="D7" s="75">
        <v>2.1235444362908229</v>
      </c>
      <c r="E7" s="75">
        <v>2.1235444362908229</v>
      </c>
      <c r="F7" s="76">
        <v>74.581178786172217</v>
      </c>
      <c r="G7" s="65"/>
      <c r="I7" s="176"/>
      <c r="J7" s="91" t="s">
        <v>32</v>
      </c>
      <c r="K7" s="92">
        <v>60</v>
      </c>
      <c r="L7" s="93">
        <v>1.932367149758454</v>
      </c>
      <c r="M7" s="93">
        <v>1.932367149758454</v>
      </c>
      <c r="N7" s="94">
        <v>45.732689210950078</v>
      </c>
      <c r="O7" s="86"/>
    </row>
    <row r="8" spans="1:15" ht="26.5" x14ac:dyDescent="0.25">
      <c r="A8" s="169"/>
      <c r="B8" s="73" t="s">
        <v>33</v>
      </c>
      <c r="C8" s="74">
        <v>4685</v>
      </c>
      <c r="D8" s="75">
        <v>2.6650966204185651</v>
      </c>
      <c r="E8" s="75">
        <v>2.6650966204185651</v>
      </c>
      <c r="F8" s="76">
        <v>77.246275406590783</v>
      </c>
      <c r="G8" s="65"/>
      <c r="I8" s="176"/>
      <c r="J8" s="91" t="s">
        <v>33</v>
      </c>
      <c r="K8" s="92">
        <v>147</v>
      </c>
      <c r="L8" s="93">
        <v>4.7342995169082132</v>
      </c>
      <c r="M8" s="93">
        <v>4.7342995169082132</v>
      </c>
      <c r="N8" s="94">
        <v>50.4669887278583</v>
      </c>
      <c r="O8" s="86"/>
    </row>
    <row r="9" spans="1:15" ht="35.35" x14ac:dyDescent="0.25">
      <c r="A9" s="169"/>
      <c r="B9" s="73" t="s">
        <v>34</v>
      </c>
      <c r="C9" s="74">
        <v>17487</v>
      </c>
      <c r="D9" s="75">
        <v>9.947608239329659</v>
      </c>
      <c r="E9" s="75">
        <v>9.947608239329659</v>
      </c>
      <c r="F9" s="76">
        <v>87.193883645920451</v>
      </c>
      <c r="G9" s="65"/>
      <c r="I9" s="176"/>
      <c r="J9" s="91" t="s">
        <v>34</v>
      </c>
      <c r="K9" s="92">
        <v>764</v>
      </c>
      <c r="L9" s="93">
        <v>24.605475040257648</v>
      </c>
      <c r="M9" s="93">
        <v>24.605475040257648</v>
      </c>
      <c r="N9" s="94">
        <v>75.072463768115938</v>
      </c>
      <c r="O9" s="86"/>
    </row>
    <row r="10" spans="1:15" ht="26.5" x14ac:dyDescent="0.25">
      <c r="A10" s="169"/>
      <c r="B10" s="73" t="s">
        <v>35</v>
      </c>
      <c r="C10" s="74">
        <v>9479</v>
      </c>
      <c r="D10" s="75">
        <v>5.392198690490412</v>
      </c>
      <c r="E10" s="75">
        <v>5.392198690490412</v>
      </c>
      <c r="F10" s="76">
        <v>92.58608233641084</v>
      </c>
      <c r="G10" s="65"/>
      <c r="I10" s="176"/>
      <c r="J10" s="91" t="s">
        <v>35</v>
      </c>
      <c r="K10" s="92">
        <v>409</v>
      </c>
      <c r="L10" s="93">
        <v>13.172302737520129</v>
      </c>
      <c r="M10" s="93">
        <v>13.172302737520129</v>
      </c>
      <c r="N10" s="94">
        <v>88.244766505636079</v>
      </c>
      <c r="O10" s="86"/>
    </row>
    <row r="11" spans="1:15" x14ac:dyDescent="0.25">
      <c r="A11" s="169"/>
      <c r="B11" s="73" t="s">
        <v>1</v>
      </c>
      <c r="C11" s="74">
        <v>9360</v>
      </c>
      <c r="D11" s="75">
        <v>5.3245046674744438</v>
      </c>
      <c r="E11" s="75">
        <v>5.3245046674744438</v>
      </c>
      <c r="F11" s="76">
        <v>97.910587003885297</v>
      </c>
      <c r="G11" s="65"/>
      <c r="I11" s="176"/>
      <c r="J11" s="91" t="s">
        <v>1</v>
      </c>
      <c r="K11" s="92">
        <v>245</v>
      </c>
      <c r="L11" s="93">
        <v>7.8904991948470213</v>
      </c>
      <c r="M11" s="93">
        <v>7.8904991948470213</v>
      </c>
      <c r="N11" s="94">
        <v>96.135265700483103</v>
      </c>
      <c r="O11" s="86"/>
    </row>
    <row r="12" spans="1:15" x14ac:dyDescent="0.25">
      <c r="A12" s="169"/>
      <c r="B12" s="73" t="s">
        <v>7</v>
      </c>
      <c r="C12" s="74">
        <v>778</v>
      </c>
      <c r="D12" s="75">
        <v>0.44257100761699975</v>
      </c>
      <c r="E12" s="75">
        <v>0.44257100761699975</v>
      </c>
      <c r="F12" s="76">
        <v>98.353158011502302</v>
      </c>
      <c r="G12" s="65"/>
      <c r="I12" s="176"/>
      <c r="J12" s="91" t="s">
        <v>7</v>
      </c>
      <c r="K12" s="92">
        <v>14</v>
      </c>
      <c r="L12" s="93">
        <v>0.45088566827697263</v>
      </c>
      <c r="M12" s="93">
        <v>0.45088566827697263</v>
      </c>
      <c r="N12" s="94">
        <v>96.586151368760071</v>
      </c>
      <c r="O12" s="86"/>
    </row>
    <row r="13" spans="1:15" ht="26.5" x14ac:dyDescent="0.25">
      <c r="A13" s="169"/>
      <c r="B13" s="73" t="s">
        <v>36</v>
      </c>
      <c r="C13" s="74">
        <v>2895</v>
      </c>
      <c r="D13" s="75">
        <v>1.6468419884977048</v>
      </c>
      <c r="E13" s="75">
        <v>1.6468419884977048</v>
      </c>
      <c r="F13" s="76">
        <v>100</v>
      </c>
      <c r="G13" s="65"/>
      <c r="I13" s="176"/>
      <c r="J13" s="91" t="s">
        <v>36</v>
      </c>
      <c r="K13" s="92">
        <v>106</v>
      </c>
      <c r="L13" s="93">
        <v>3.4138486312399361</v>
      </c>
      <c r="M13" s="93">
        <v>3.4138486312399361</v>
      </c>
      <c r="N13" s="94">
        <v>100</v>
      </c>
      <c r="O13" s="86"/>
    </row>
    <row r="14" spans="1:15" ht="14.95" thickBot="1" x14ac:dyDescent="0.3">
      <c r="A14" s="170"/>
      <c r="B14" s="77" t="s">
        <v>37</v>
      </c>
      <c r="C14" s="78">
        <v>175791</v>
      </c>
      <c r="D14" s="79">
        <v>100</v>
      </c>
      <c r="E14" s="79">
        <v>100</v>
      </c>
      <c r="F14" s="80"/>
      <c r="G14" s="65"/>
      <c r="I14" s="177"/>
      <c r="J14" s="95" t="s">
        <v>37</v>
      </c>
      <c r="K14" s="96">
        <v>3105</v>
      </c>
      <c r="L14" s="97">
        <v>100</v>
      </c>
      <c r="M14" s="97">
        <v>100</v>
      </c>
      <c r="N14" s="98"/>
      <c r="O14" s="86"/>
    </row>
    <row r="18" spans="1:15" ht="14.45" x14ac:dyDescent="0.3">
      <c r="A18" s="81" t="s">
        <v>56</v>
      </c>
      <c r="I18" s="81" t="s">
        <v>57</v>
      </c>
    </row>
    <row r="19" spans="1:15" ht="14.95" thickBot="1" x14ac:dyDescent="0.35">
      <c r="A19" s="171" t="s">
        <v>48</v>
      </c>
      <c r="B19" s="172"/>
      <c r="C19" s="172"/>
      <c r="D19" s="172"/>
      <c r="E19" s="172"/>
      <c r="F19" s="172"/>
      <c r="G19" s="82"/>
      <c r="I19" s="171" t="s">
        <v>48</v>
      </c>
      <c r="J19" s="172"/>
      <c r="K19" s="172"/>
      <c r="L19" s="172"/>
      <c r="M19" s="172"/>
      <c r="N19" s="172"/>
      <c r="O19" s="82"/>
    </row>
    <row r="20" spans="1:15" ht="19.2" thickBot="1" x14ac:dyDescent="0.35">
      <c r="A20" s="173" t="s">
        <v>38</v>
      </c>
      <c r="B20" s="174"/>
      <c r="C20" s="83" t="s">
        <v>25</v>
      </c>
      <c r="D20" s="84" t="s">
        <v>26</v>
      </c>
      <c r="E20" s="84" t="s">
        <v>27</v>
      </c>
      <c r="F20" s="85" t="s">
        <v>28</v>
      </c>
      <c r="G20" s="86"/>
      <c r="I20" s="173" t="s">
        <v>38</v>
      </c>
      <c r="J20" s="174"/>
      <c r="K20" s="83" t="s">
        <v>25</v>
      </c>
      <c r="L20" s="84" t="s">
        <v>26</v>
      </c>
      <c r="M20" s="84" t="s">
        <v>27</v>
      </c>
      <c r="N20" s="85" t="s">
        <v>28</v>
      </c>
      <c r="O20" s="86"/>
    </row>
    <row r="21" spans="1:15" ht="27.2" thickBot="1" x14ac:dyDescent="0.3">
      <c r="A21" s="175" t="s">
        <v>29</v>
      </c>
      <c r="B21" s="87" t="s">
        <v>30</v>
      </c>
      <c r="C21" s="88">
        <v>35</v>
      </c>
      <c r="D21" s="89">
        <v>1.0660980810234542</v>
      </c>
      <c r="E21" s="89">
        <v>1.0660980810234542</v>
      </c>
      <c r="F21" s="90">
        <v>1.0660980810234542</v>
      </c>
      <c r="G21" s="86"/>
      <c r="I21" s="175" t="s">
        <v>29</v>
      </c>
      <c r="J21" s="87" t="s">
        <v>30</v>
      </c>
      <c r="K21" s="88">
        <v>3080</v>
      </c>
      <c r="L21" s="89">
        <v>1.2360790609009731</v>
      </c>
      <c r="M21" s="89">
        <v>1.2360790609009731</v>
      </c>
      <c r="N21" s="90">
        <v>1.2360790609009731</v>
      </c>
      <c r="O21" s="86"/>
    </row>
    <row r="22" spans="1:15" ht="17.7" x14ac:dyDescent="0.25">
      <c r="A22" s="176"/>
      <c r="B22" s="91" t="s">
        <v>31</v>
      </c>
      <c r="C22" s="92">
        <v>1064</v>
      </c>
      <c r="D22" s="93">
        <v>32.40938166311301</v>
      </c>
      <c r="E22" s="93">
        <v>32.40938166311301</v>
      </c>
      <c r="F22" s="94">
        <v>33.475479744136457</v>
      </c>
      <c r="G22" s="86"/>
      <c r="I22" s="176"/>
      <c r="J22" s="91" t="s">
        <v>31</v>
      </c>
      <c r="K22" s="92">
        <v>151424</v>
      </c>
      <c r="L22" s="93">
        <v>60.770141466840577</v>
      </c>
      <c r="M22" s="93">
        <v>60.770141466840577</v>
      </c>
      <c r="N22" s="94">
        <v>62.006220527741554</v>
      </c>
      <c r="O22" s="86"/>
    </row>
    <row r="23" spans="1:15" ht="26.5" x14ac:dyDescent="0.25">
      <c r="A23" s="176"/>
      <c r="B23" s="91" t="s">
        <v>49</v>
      </c>
      <c r="C23" s="92">
        <v>293</v>
      </c>
      <c r="D23" s="93">
        <v>8.9247639354249166</v>
      </c>
      <c r="E23" s="93">
        <v>8.9247639354249166</v>
      </c>
      <c r="F23" s="94">
        <v>42.400243679561378</v>
      </c>
      <c r="G23" s="86"/>
      <c r="I23" s="176"/>
      <c r="J23" s="91" t="s">
        <v>49</v>
      </c>
      <c r="K23" s="92">
        <v>16296</v>
      </c>
      <c r="L23" s="93">
        <v>6.5399819404033304</v>
      </c>
      <c r="M23" s="93">
        <v>6.5399819404033304</v>
      </c>
      <c r="N23" s="94">
        <v>68.546202468144884</v>
      </c>
      <c r="O23" s="86"/>
    </row>
    <row r="24" spans="1:15" ht="17.7" x14ac:dyDescent="0.25">
      <c r="A24" s="176"/>
      <c r="B24" s="91" t="s">
        <v>32</v>
      </c>
      <c r="C24" s="92">
        <v>71</v>
      </c>
      <c r="D24" s="93">
        <v>2.1626561072190067</v>
      </c>
      <c r="E24" s="93">
        <v>2.1626561072190067</v>
      </c>
      <c r="F24" s="94">
        <v>44.562899786780385</v>
      </c>
      <c r="G24" s="86"/>
      <c r="I24" s="176"/>
      <c r="J24" s="91" t="s">
        <v>32</v>
      </c>
      <c r="K24" s="92">
        <v>5623</v>
      </c>
      <c r="L24" s="93">
        <v>2.2566469348851212</v>
      </c>
      <c r="M24" s="93">
        <v>2.2566469348851212</v>
      </c>
      <c r="N24" s="94">
        <v>70.802849403029995</v>
      </c>
      <c r="O24" s="86"/>
    </row>
    <row r="25" spans="1:15" ht="26.5" x14ac:dyDescent="0.25">
      <c r="A25" s="176"/>
      <c r="B25" s="91" t="s">
        <v>33</v>
      </c>
      <c r="C25" s="92">
        <v>152</v>
      </c>
      <c r="D25" s="93">
        <v>4.6299116661590007</v>
      </c>
      <c r="E25" s="93">
        <v>4.6299116661590007</v>
      </c>
      <c r="F25" s="94">
        <v>49.192811452939381</v>
      </c>
      <c r="G25" s="86"/>
      <c r="I25" s="176"/>
      <c r="J25" s="91" t="s">
        <v>33</v>
      </c>
      <c r="K25" s="92">
        <v>6872</v>
      </c>
      <c r="L25" s="93">
        <v>2.757901073542691</v>
      </c>
      <c r="M25" s="93">
        <v>2.757901073542691</v>
      </c>
      <c r="N25" s="94">
        <v>73.560750476572693</v>
      </c>
      <c r="O25" s="86"/>
    </row>
    <row r="26" spans="1:15" ht="35.35" x14ac:dyDescent="0.25">
      <c r="A26" s="176"/>
      <c r="B26" s="91" t="s">
        <v>34</v>
      </c>
      <c r="C26" s="92">
        <v>821</v>
      </c>
      <c r="D26" s="93">
        <v>25.007614986293024</v>
      </c>
      <c r="E26" s="93">
        <v>25.007614986293024</v>
      </c>
      <c r="F26" s="94">
        <v>74.200426439232416</v>
      </c>
      <c r="G26" s="86"/>
      <c r="I26" s="176"/>
      <c r="J26" s="91" t="s">
        <v>34</v>
      </c>
      <c r="K26" s="92">
        <v>27985</v>
      </c>
      <c r="L26" s="93">
        <v>11.231062506270693</v>
      </c>
      <c r="M26" s="93">
        <v>11.231062506270693</v>
      </c>
      <c r="N26" s="94">
        <v>84.791812982843382</v>
      </c>
      <c r="O26" s="86"/>
    </row>
    <row r="27" spans="1:15" ht="26.5" x14ac:dyDescent="0.25">
      <c r="A27" s="176"/>
      <c r="B27" s="91" t="s">
        <v>35</v>
      </c>
      <c r="C27" s="92">
        <v>446</v>
      </c>
      <c r="D27" s="93">
        <v>13.585135546756016</v>
      </c>
      <c r="E27" s="93">
        <v>13.585135546756016</v>
      </c>
      <c r="F27" s="94">
        <v>87.785561985988423</v>
      </c>
      <c r="G27" s="86"/>
      <c r="I27" s="176"/>
      <c r="J27" s="91" t="s">
        <v>35</v>
      </c>
      <c r="K27" s="92">
        <v>16300</v>
      </c>
      <c r="L27" s="93">
        <v>6.5415872378850199</v>
      </c>
      <c r="M27" s="93">
        <v>6.5415872378850199</v>
      </c>
      <c r="N27" s="94">
        <v>91.333400220728407</v>
      </c>
      <c r="O27" s="86"/>
    </row>
    <row r="28" spans="1:15" x14ac:dyDescent="0.25">
      <c r="A28" s="176"/>
      <c r="B28" s="91" t="s">
        <v>1</v>
      </c>
      <c r="C28" s="92">
        <v>274</v>
      </c>
      <c r="D28" s="93">
        <v>8.3460249771550412</v>
      </c>
      <c r="E28" s="93">
        <v>8.3460249771550412</v>
      </c>
      <c r="F28" s="94">
        <v>96.131586963143462</v>
      </c>
      <c r="G28" s="86"/>
      <c r="I28" s="176"/>
      <c r="J28" s="91" t="s">
        <v>1</v>
      </c>
      <c r="K28" s="92">
        <v>15790</v>
      </c>
      <c r="L28" s="93">
        <v>6.3369118089696004</v>
      </c>
      <c r="M28" s="93">
        <v>6.3369118089696004</v>
      </c>
      <c r="N28" s="94">
        <v>97.67031202969801</v>
      </c>
      <c r="O28" s="86"/>
    </row>
    <row r="29" spans="1:15" x14ac:dyDescent="0.25">
      <c r="A29" s="176"/>
      <c r="B29" s="91" t="s">
        <v>7</v>
      </c>
      <c r="C29" s="92">
        <v>15</v>
      </c>
      <c r="D29" s="93">
        <v>0.45689917758148035</v>
      </c>
      <c r="E29" s="93">
        <v>0.45689917758148035</v>
      </c>
      <c r="F29" s="94">
        <v>96.588486140724953</v>
      </c>
      <c r="G29" s="86"/>
      <c r="I29" s="176"/>
      <c r="J29" s="91" t="s">
        <v>7</v>
      </c>
      <c r="K29" s="92">
        <v>1089</v>
      </c>
      <c r="L29" s="93">
        <v>0.43704223938998699</v>
      </c>
      <c r="M29" s="93">
        <v>0.43704223938998699</v>
      </c>
      <c r="N29" s="94">
        <v>98.107354269087992</v>
      </c>
      <c r="O29" s="86"/>
    </row>
    <row r="30" spans="1:15" ht="26.5" x14ac:dyDescent="0.25">
      <c r="A30" s="176"/>
      <c r="B30" s="91" t="s">
        <v>36</v>
      </c>
      <c r="C30" s="92">
        <v>112</v>
      </c>
      <c r="D30" s="93">
        <v>3.4115138592750531</v>
      </c>
      <c r="E30" s="93">
        <v>3.4115138592750531</v>
      </c>
      <c r="F30" s="94">
        <v>100</v>
      </c>
      <c r="G30" s="86"/>
      <c r="I30" s="176"/>
      <c r="J30" s="91" t="s">
        <v>36</v>
      </c>
      <c r="K30" s="92">
        <v>4716</v>
      </c>
      <c r="L30" s="93">
        <v>1.8926457309120095</v>
      </c>
      <c r="M30" s="93">
        <v>1.8926457309120095</v>
      </c>
      <c r="N30" s="94">
        <v>100</v>
      </c>
      <c r="O30" s="86"/>
    </row>
    <row r="31" spans="1:15" ht="14.95" thickBot="1" x14ac:dyDescent="0.3">
      <c r="A31" s="177"/>
      <c r="B31" s="95" t="s">
        <v>37</v>
      </c>
      <c r="C31" s="96">
        <v>3283</v>
      </c>
      <c r="D31" s="97">
        <v>100</v>
      </c>
      <c r="E31" s="97">
        <v>100</v>
      </c>
      <c r="F31" s="98"/>
      <c r="G31" s="86"/>
      <c r="I31" s="177"/>
      <c r="J31" s="95" t="s">
        <v>37</v>
      </c>
      <c r="K31" s="96">
        <v>249175</v>
      </c>
      <c r="L31" s="97">
        <v>100</v>
      </c>
      <c r="M31" s="97">
        <v>100</v>
      </c>
      <c r="N31" s="98"/>
      <c r="O31" s="86"/>
    </row>
  </sheetData>
  <mergeCells count="12">
    <mergeCell ref="A19:F19"/>
    <mergeCell ref="A20:B20"/>
    <mergeCell ref="A21:A31"/>
    <mergeCell ref="I19:N19"/>
    <mergeCell ref="I20:J20"/>
    <mergeCell ref="I21:I31"/>
    <mergeCell ref="A2:F2"/>
    <mergeCell ref="A3:B3"/>
    <mergeCell ref="A4:A14"/>
    <mergeCell ref="I2:N2"/>
    <mergeCell ref="I3:J3"/>
    <mergeCell ref="I4:I14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1"/>
  <sheetViews>
    <sheetView workbookViewId="0">
      <selection sqref="A1:XFD1048576"/>
    </sheetView>
  </sheetViews>
  <sheetFormatPr defaultRowHeight="14.3" x14ac:dyDescent="0.25"/>
  <cols>
    <col min="7" max="7" width="8.875" style="2"/>
  </cols>
  <sheetData>
    <row r="1" spans="1:15" ht="14.45" x14ac:dyDescent="0.3">
      <c r="A1" s="81" t="s">
        <v>62</v>
      </c>
      <c r="B1" s="2"/>
      <c r="C1" s="2"/>
      <c r="D1" s="2"/>
      <c r="E1" s="2"/>
      <c r="F1" s="2"/>
      <c r="H1" s="2"/>
      <c r="I1" s="81" t="s">
        <v>63</v>
      </c>
      <c r="J1" s="2"/>
      <c r="K1" s="2"/>
      <c r="L1" s="2"/>
      <c r="M1" s="2"/>
      <c r="N1" s="2"/>
    </row>
    <row r="2" spans="1:15" ht="14.95" thickBot="1" x14ac:dyDescent="0.35">
      <c r="A2" s="178" t="s">
        <v>48</v>
      </c>
      <c r="B2" s="179"/>
      <c r="C2" s="179"/>
      <c r="D2" s="179"/>
      <c r="E2" s="179"/>
      <c r="F2" s="179"/>
      <c r="G2" s="119"/>
      <c r="I2" s="178" t="s">
        <v>48</v>
      </c>
      <c r="J2" s="179"/>
      <c r="K2" s="179"/>
      <c r="L2" s="179"/>
      <c r="M2" s="179"/>
      <c r="N2" s="179"/>
      <c r="O2" s="102"/>
    </row>
    <row r="3" spans="1:15" ht="19.2" thickBot="1" x14ac:dyDescent="0.35">
      <c r="A3" s="180" t="s">
        <v>38</v>
      </c>
      <c r="B3" s="181"/>
      <c r="C3" s="103" t="s">
        <v>25</v>
      </c>
      <c r="D3" s="104" t="s">
        <v>26</v>
      </c>
      <c r="E3" s="104" t="s">
        <v>27</v>
      </c>
      <c r="F3" s="105" t="s">
        <v>28</v>
      </c>
      <c r="G3" s="120"/>
      <c r="I3" s="180" t="s">
        <v>38</v>
      </c>
      <c r="J3" s="181"/>
      <c r="K3" s="103" t="s">
        <v>25</v>
      </c>
      <c r="L3" s="104" t="s">
        <v>26</v>
      </c>
      <c r="M3" s="104" t="s">
        <v>27</v>
      </c>
      <c r="N3" s="105" t="s">
        <v>28</v>
      </c>
      <c r="O3" s="118"/>
    </row>
    <row r="4" spans="1:15" ht="27.2" thickBot="1" x14ac:dyDescent="0.3">
      <c r="A4" s="182" t="s">
        <v>29</v>
      </c>
      <c r="B4" s="106" t="s">
        <v>30</v>
      </c>
      <c r="C4" s="107">
        <v>2307</v>
      </c>
      <c r="D4" s="108">
        <v>1.3187906226955461</v>
      </c>
      <c r="E4" s="108">
        <v>1.3187906226955461</v>
      </c>
      <c r="F4" s="109">
        <v>1.3187906226955461</v>
      </c>
      <c r="G4" s="121"/>
      <c r="I4" s="182" t="s">
        <v>29</v>
      </c>
      <c r="J4" s="106" t="s">
        <v>30</v>
      </c>
      <c r="K4" s="107">
        <v>38</v>
      </c>
      <c r="L4" s="108">
        <v>1.195720578980491</v>
      </c>
      <c r="M4" s="108">
        <v>1.195720578980491</v>
      </c>
      <c r="N4" s="109">
        <v>1.195720578980491</v>
      </c>
      <c r="O4" s="118"/>
    </row>
    <row r="5" spans="1:15" ht="18.350000000000001" thickBot="1" x14ac:dyDescent="0.3">
      <c r="A5" s="183"/>
      <c r="B5" s="110" t="s">
        <v>31</v>
      </c>
      <c r="C5" s="111">
        <v>113467</v>
      </c>
      <c r="D5" s="112">
        <v>64.863119022711558</v>
      </c>
      <c r="E5" s="112">
        <v>64.863119022711558</v>
      </c>
      <c r="F5" s="113">
        <v>66.181909645407103</v>
      </c>
      <c r="G5" s="121"/>
      <c r="I5" s="183"/>
      <c r="J5" s="110" t="s">
        <v>31</v>
      </c>
      <c r="K5" s="111">
        <v>1037</v>
      </c>
      <c r="L5" s="112">
        <v>32.630585273757077</v>
      </c>
      <c r="M5" s="112">
        <v>32.630585273757077</v>
      </c>
      <c r="N5" s="113">
        <v>33.826305852737569</v>
      </c>
      <c r="O5" s="118"/>
    </row>
    <row r="6" spans="1:15" ht="27.2" thickBot="1" x14ac:dyDescent="0.3">
      <c r="A6" s="183"/>
      <c r="B6" s="110" t="s">
        <v>49</v>
      </c>
      <c r="C6" s="111">
        <v>10936</v>
      </c>
      <c r="D6" s="112">
        <v>6.2515363024700887</v>
      </c>
      <c r="E6" s="112">
        <v>6.2515363024700887</v>
      </c>
      <c r="F6" s="113">
        <v>72.433445947877189</v>
      </c>
      <c r="G6" s="121"/>
      <c r="I6" s="183"/>
      <c r="J6" s="110" t="s">
        <v>49</v>
      </c>
      <c r="K6" s="111">
        <v>261</v>
      </c>
      <c r="L6" s="112">
        <v>8.2127123977344247</v>
      </c>
      <c r="M6" s="112">
        <v>8.2127123977344247</v>
      </c>
      <c r="N6" s="113">
        <v>42.03901825047199</v>
      </c>
      <c r="O6" s="118"/>
    </row>
    <row r="7" spans="1:15" ht="18.350000000000001" thickBot="1" x14ac:dyDescent="0.3">
      <c r="A7" s="183"/>
      <c r="B7" s="110" t="s">
        <v>32</v>
      </c>
      <c r="C7" s="111">
        <v>3751</v>
      </c>
      <c r="D7" s="112">
        <v>2.144249512670565</v>
      </c>
      <c r="E7" s="112">
        <v>2.144249512670565</v>
      </c>
      <c r="F7" s="113">
        <v>74.577695460547758</v>
      </c>
      <c r="G7" s="121"/>
      <c r="I7" s="183"/>
      <c r="J7" s="110" t="s">
        <v>32</v>
      </c>
      <c r="K7" s="111">
        <v>95</v>
      </c>
      <c r="L7" s="112">
        <v>2.9893014474512274</v>
      </c>
      <c r="M7" s="112">
        <v>2.9893014474512274</v>
      </c>
      <c r="N7" s="113">
        <v>45.028319697923223</v>
      </c>
      <c r="O7" s="118"/>
    </row>
    <row r="8" spans="1:15" ht="27.2" thickBot="1" x14ac:dyDescent="0.3">
      <c r="A8" s="183"/>
      <c r="B8" s="110" t="s">
        <v>33</v>
      </c>
      <c r="C8" s="111">
        <v>4492</v>
      </c>
      <c r="D8" s="112">
        <v>2.5678402588419567</v>
      </c>
      <c r="E8" s="112">
        <v>2.5678402588419567</v>
      </c>
      <c r="F8" s="113">
        <v>77.145535719389713</v>
      </c>
      <c r="G8" s="121"/>
      <c r="I8" s="183"/>
      <c r="J8" s="110" t="s">
        <v>33</v>
      </c>
      <c r="K8" s="111">
        <v>143</v>
      </c>
      <c r="L8" s="112">
        <v>4.4996853366897422</v>
      </c>
      <c r="M8" s="112">
        <v>4.4996853366897422</v>
      </c>
      <c r="N8" s="113">
        <v>49.528005034612967</v>
      </c>
      <c r="O8" s="118"/>
    </row>
    <row r="9" spans="1:15" ht="36" thickBot="1" x14ac:dyDescent="0.3">
      <c r="A9" s="183"/>
      <c r="B9" s="110" t="s">
        <v>34</v>
      </c>
      <c r="C9" s="111">
        <v>17571</v>
      </c>
      <c r="D9" s="112">
        <v>10.044417005367769</v>
      </c>
      <c r="E9" s="112">
        <v>10.044417005367769</v>
      </c>
      <c r="F9" s="113">
        <v>87.189952724757475</v>
      </c>
      <c r="G9" s="121"/>
      <c r="I9" s="183"/>
      <c r="J9" s="110" t="s">
        <v>34</v>
      </c>
      <c r="K9" s="111">
        <v>786</v>
      </c>
      <c r="L9" s="112">
        <v>24.732536186280679</v>
      </c>
      <c r="M9" s="112">
        <v>24.732536186280679</v>
      </c>
      <c r="N9" s="113">
        <v>74.260541220893643</v>
      </c>
      <c r="O9" s="118"/>
    </row>
    <row r="10" spans="1:15" ht="27.2" thickBot="1" x14ac:dyDescent="0.3">
      <c r="A10" s="183"/>
      <c r="B10" s="110" t="s">
        <v>35</v>
      </c>
      <c r="C10" s="111">
        <v>9225</v>
      </c>
      <c r="D10" s="112">
        <v>5.2734475484899939</v>
      </c>
      <c r="E10" s="112">
        <v>5.2734475484899939</v>
      </c>
      <c r="F10" s="113">
        <v>92.463400273247473</v>
      </c>
      <c r="G10" s="121"/>
      <c r="I10" s="183"/>
      <c r="J10" s="110" t="s">
        <v>35</v>
      </c>
      <c r="K10" s="111">
        <v>419</v>
      </c>
      <c r="L10" s="112">
        <v>13.184392699811202</v>
      </c>
      <c r="M10" s="112">
        <v>13.184392699811202</v>
      </c>
      <c r="N10" s="113">
        <v>87.444933920704841</v>
      </c>
      <c r="O10" s="118"/>
    </row>
    <row r="11" spans="1:15" ht="14.95" thickBot="1" x14ac:dyDescent="0.3">
      <c r="A11" s="183"/>
      <c r="B11" s="110" t="s">
        <v>1</v>
      </c>
      <c r="C11" s="111">
        <v>9395</v>
      </c>
      <c r="D11" s="112">
        <v>5.3706276117141991</v>
      </c>
      <c r="E11" s="112">
        <v>5.3706276117141991</v>
      </c>
      <c r="F11" s="113">
        <v>97.834027884961671</v>
      </c>
      <c r="G11" s="121"/>
      <c r="I11" s="183"/>
      <c r="J11" s="110" t="s">
        <v>1</v>
      </c>
      <c r="K11" s="111">
        <v>253</v>
      </c>
      <c r="L11" s="112">
        <v>7.9609817495280053</v>
      </c>
      <c r="M11" s="112">
        <v>7.9609817495280053</v>
      </c>
      <c r="N11" s="113">
        <v>95.405915670232858</v>
      </c>
      <c r="O11" s="118"/>
    </row>
    <row r="12" spans="1:15" ht="14.95" thickBot="1" x14ac:dyDescent="0.3">
      <c r="A12" s="183"/>
      <c r="B12" s="110" t="s">
        <v>7</v>
      </c>
      <c r="C12" s="111">
        <v>733</v>
      </c>
      <c r="D12" s="112">
        <v>0.41901756672554635</v>
      </c>
      <c r="E12" s="112">
        <v>0.41901756672554635</v>
      </c>
      <c r="F12" s="113">
        <v>98.253045451687214</v>
      </c>
      <c r="G12" s="121"/>
      <c r="I12" s="183"/>
      <c r="J12" s="110" t="s">
        <v>7</v>
      </c>
      <c r="K12" s="111">
        <v>22</v>
      </c>
      <c r="L12" s="112">
        <v>0.69225928256765268</v>
      </c>
      <c r="M12" s="112">
        <v>0.69225928256765268</v>
      </c>
      <c r="N12" s="113">
        <v>96.098174952800505</v>
      </c>
      <c r="O12" s="118"/>
    </row>
    <row r="13" spans="1:15" ht="27.2" thickBot="1" x14ac:dyDescent="0.3">
      <c r="A13" s="183"/>
      <c r="B13" s="110" t="s">
        <v>36</v>
      </c>
      <c r="C13" s="111">
        <v>3056</v>
      </c>
      <c r="D13" s="112">
        <v>1.7469545483127826</v>
      </c>
      <c r="E13" s="112">
        <v>1.7469545483127826</v>
      </c>
      <c r="F13" s="113">
        <v>100</v>
      </c>
      <c r="G13" s="121"/>
      <c r="I13" s="183"/>
      <c r="J13" s="110" t="s">
        <v>36</v>
      </c>
      <c r="K13" s="111">
        <v>124</v>
      </c>
      <c r="L13" s="112">
        <v>3.9018250471994969</v>
      </c>
      <c r="M13" s="112">
        <v>3.9018250471994969</v>
      </c>
      <c r="N13" s="113">
        <v>100</v>
      </c>
      <c r="O13" s="118"/>
    </row>
    <row r="14" spans="1:15" ht="14.95" thickBot="1" x14ac:dyDescent="0.3">
      <c r="A14" s="184"/>
      <c r="B14" s="114" t="s">
        <v>37</v>
      </c>
      <c r="C14" s="115">
        <v>174933</v>
      </c>
      <c r="D14" s="116">
        <v>100</v>
      </c>
      <c r="E14" s="116">
        <v>100</v>
      </c>
      <c r="F14" s="117"/>
      <c r="G14" s="122"/>
      <c r="I14" s="184"/>
      <c r="J14" s="114" t="s">
        <v>37</v>
      </c>
      <c r="K14" s="115">
        <v>3178</v>
      </c>
      <c r="L14" s="116">
        <v>100</v>
      </c>
      <c r="M14" s="116">
        <v>100</v>
      </c>
      <c r="N14" s="117"/>
      <c r="O14" s="118"/>
    </row>
    <row r="18" spans="1:15" s="2" customFormat="1" ht="14.45" x14ac:dyDescent="0.3">
      <c r="A18" s="81" t="s">
        <v>64</v>
      </c>
      <c r="I18" s="81" t="s">
        <v>65</v>
      </c>
    </row>
    <row r="19" spans="1:15" ht="14.95" thickBot="1" x14ac:dyDescent="0.35">
      <c r="A19" s="178" t="s">
        <v>48</v>
      </c>
      <c r="B19" s="179"/>
      <c r="C19" s="179"/>
      <c r="D19" s="179"/>
      <c r="E19" s="179"/>
      <c r="F19" s="179"/>
      <c r="G19" s="119"/>
      <c r="I19" s="178" t="s">
        <v>48</v>
      </c>
      <c r="J19" s="179"/>
      <c r="K19" s="179"/>
      <c r="L19" s="179"/>
      <c r="M19" s="179"/>
      <c r="N19" s="179"/>
      <c r="O19" s="102"/>
    </row>
    <row r="20" spans="1:15" ht="19.2" thickBot="1" x14ac:dyDescent="0.35">
      <c r="A20" s="180" t="s">
        <v>38</v>
      </c>
      <c r="B20" s="181"/>
      <c r="C20" s="103" t="s">
        <v>25</v>
      </c>
      <c r="D20" s="104" t="s">
        <v>26</v>
      </c>
      <c r="E20" s="104" t="s">
        <v>27</v>
      </c>
      <c r="F20" s="105" t="s">
        <v>28</v>
      </c>
      <c r="G20" s="120"/>
      <c r="I20" s="180" t="s">
        <v>38</v>
      </c>
      <c r="J20" s="181"/>
      <c r="K20" s="103" t="s">
        <v>25</v>
      </c>
      <c r="L20" s="104" t="s">
        <v>26</v>
      </c>
      <c r="M20" s="104" t="s">
        <v>27</v>
      </c>
      <c r="N20" s="105" t="s">
        <v>28</v>
      </c>
      <c r="O20" s="118"/>
    </row>
    <row r="21" spans="1:15" ht="27.2" thickBot="1" x14ac:dyDescent="0.3">
      <c r="A21" s="182" t="s">
        <v>29</v>
      </c>
      <c r="B21" s="106" t="s">
        <v>30</v>
      </c>
      <c r="C21" s="107">
        <v>40</v>
      </c>
      <c r="D21" s="108">
        <v>1.1841326228537596</v>
      </c>
      <c r="E21" s="108">
        <v>1.1841326228537596</v>
      </c>
      <c r="F21" s="109">
        <v>1.1841326228537596</v>
      </c>
      <c r="G21" s="121"/>
      <c r="I21" s="182" t="s">
        <v>29</v>
      </c>
      <c r="J21" s="106" t="s">
        <v>30</v>
      </c>
      <c r="K21" s="107">
        <v>3228</v>
      </c>
      <c r="L21" s="108">
        <v>1.3082066869300912</v>
      </c>
      <c r="M21" s="108">
        <v>1.3082066869300912</v>
      </c>
      <c r="N21" s="109">
        <v>1.3082066869300912</v>
      </c>
      <c r="O21" s="118"/>
    </row>
    <row r="22" spans="1:15" ht="18.350000000000001" thickBot="1" x14ac:dyDescent="0.3">
      <c r="A22" s="183"/>
      <c r="B22" s="110" t="s">
        <v>31</v>
      </c>
      <c r="C22" s="111">
        <v>1054</v>
      </c>
      <c r="D22" s="112">
        <v>31.201894612196568</v>
      </c>
      <c r="E22" s="112">
        <v>31.201894612196568</v>
      </c>
      <c r="F22" s="113">
        <v>32.386027235050321</v>
      </c>
      <c r="G22" s="121"/>
      <c r="I22" s="183"/>
      <c r="J22" s="110" t="s">
        <v>31</v>
      </c>
      <c r="K22" s="111">
        <v>149837</v>
      </c>
      <c r="L22" s="112">
        <v>60.724214792299904</v>
      </c>
      <c r="M22" s="112">
        <v>60.724214792299904</v>
      </c>
      <c r="N22" s="113">
        <v>62.032421479229995</v>
      </c>
      <c r="O22" s="118"/>
    </row>
    <row r="23" spans="1:15" ht="27.2" thickBot="1" x14ac:dyDescent="0.3">
      <c r="A23" s="183"/>
      <c r="B23" s="110" t="s">
        <v>49</v>
      </c>
      <c r="C23" s="111">
        <v>275</v>
      </c>
      <c r="D23" s="112">
        <v>8.1409117821195984</v>
      </c>
      <c r="E23" s="112">
        <v>8.1409117821195984</v>
      </c>
      <c r="F23" s="113">
        <v>40.526939017169923</v>
      </c>
      <c r="G23" s="121"/>
      <c r="I23" s="183"/>
      <c r="J23" s="110" t="s">
        <v>49</v>
      </c>
      <c r="K23" s="111">
        <v>15904</v>
      </c>
      <c r="L23" s="112">
        <v>6.4453900709219862</v>
      </c>
      <c r="M23" s="112">
        <v>6.4453900709219862</v>
      </c>
      <c r="N23" s="113">
        <v>68.477811550151984</v>
      </c>
      <c r="O23" s="118"/>
    </row>
    <row r="24" spans="1:15" ht="18.350000000000001" thickBot="1" x14ac:dyDescent="0.3">
      <c r="A24" s="183"/>
      <c r="B24" s="110" t="s">
        <v>32</v>
      </c>
      <c r="C24" s="111">
        <v>98</v>
      </c>
      <c r="D24" s="112">
        <v>2.9011249259917111</v>
      </c>
      <c r="E24" s="112">
        <v>2.9011249259917111</v>
      </c>
      <c r="F24" s="113">
        <v>43.428063943161632</v>
      </c>
      <c r="G24" s="121"/>
      <c r="I24" s="183"/>
      <c r="J24" s="110" t="s">
        <v>32</v>
      </c>
      <c r="K24" s="111">
        <v>5643</v>
      </c>
      <c r="L24" s="112">
        <v>2.2869300911854107</v>
      </c>
      <c r="M24" s="112">
        <v>2.2869300911854107</v>
      </c>
      <c r="N24" s="113">
        <v>70.76474164133738</v>
      </c>
      <c r="O24" s="118"/>
    </row>
    <row r="25" spans="1:15" ht="27.2" thickBot="1" x14ac:dyDescent="0.3">
      <c r="A25" s="183"/>
      <c r="B25" s="110" t="s">
        <v>33</v>
      </c>
      <c r="C25" s="111">
        <v>150</v>
      </c>
      <c r="D25" s="112">
        <v>4.4404973357015987</v>
      </c>
      <c r="E25" s="112">
        <v>4.4404973357015987</v>
      </c>
      <c r="F25" s="113">
        <v>47.868561278863233</v>
      </c>
      <c r="G25" s="121"/>
      <c r="I25" s="183"/>
      <c r="J25" s="110" t="s">
        <v>33</v>
      </c>
      <c r="K25" s="111">
        <v>6606</v>
      </c>
      <c r="L25" s="112">
        <v>2.6772036474164134</v>
      </c>
      <c r="M25" s="112">
        <v>2.6772036474164134</v>
      </c>
      <c r="N25" s="113">
        <v>73.4419452887538</v>
      </c>
      <c r="O25" s="118"/>
    </row>
    <row r="26" spans="1:15" ht="36" thickBot="1" x14ac:dyDescent="0.3">
      <c r="A26" s="183"/>
      <c r="B26" s="110" t="s">
        <v>34</v>
      </c>
      <c r="C26" s="111">
        <v>834</v>
      </c>
      <c r="D26" s="112">
        <v>24.68916518650089</v>
      </c>
      <c r="E26" s="112">
        <v>24.68916518650089</v>
      </c>
      <c r="F26" s="113">
        <v>72.557726465364127</v>
      </c>
      <c r="G26" s="121"/>
      <c r="I26" s="183"/>
      <c r="J26" s="110" t="s">
        <v>34</v>
      </c>
      <c r="K26" s="111">
        <v>28138</v>
      </c>
      <c r="L26" s="112">
        <v>11.403444782168187</v>
      </c>
      <c r="M26" s="112">
        <v>11.403444782168187</v>
      </c>
      <c r="N26" s="113">
        <v>84.845390070921994</v>
      </c>
      <c r="O26" s="118"/>
    </row>
    <row r="27" spans="1:15" ht="27.2" thickBot="1" x14ac:dyDescent="0.3">
      <c r="A27" s="183"/>
      <c r="B27" s="110" t="s">
        <v>35</v>
      </c>
      <c r="C27" s="111">
        <v>470</v>
      </c>
      <c r="D27" s="112">
        <v>13.913558318531678</v>
      </c>
      <c r="E27" s="112">
        <v>13.913558318531678</v>
      </c>
      <c r="F27" s="113">
        <v>86.471284783895797</v>
      </c>
      <c r="G27" s="121"/>
      <c r="I27" s="183"/>
      <c r="J27" s="110" t="s">
        <v>35</v>
      </c>
      <c r="K27" s="111">
        <v>15632</v>
      </c>
      <c r="L27" s="112">
        <v>6.33515704154002</v>
      </c>
      <c r="M27" s="112">
        <v>6.33515704154002</v>
      </c>
      <c r="N27" s="113">
        <v>91.180547112462008</v>
      </c>
      <c r="O27" s="118"/>
    </row>
    <row r="28" spans="1:15" ht="14.95" thickBot="1" x14ac:dyDescent="0.3">
      <c r="A28" s="183"/>
      <c r="B28" s="110" t="s">
        <v>1</v>
      </c>
      <c r="C28" s="111">
        <v>296</v>
      </c>
      <c r="D28" s="112">
        <v>8.7625814091178214</v>
      </c>
      <c r="E28" s="112">
        <v>8.7625814091178214</v>
      </c>
      <c r="F28" s="113">
        <v>95.233866193013611</v>
      </c>
      <c r="G28" s="121"/>
      <c r="I28" s="183"/>
      <c r="J28" s="110" t="s">
        <v>1</v>
      </c>
      <c r="K28" s="111">
        <v>15844</v>
      </c>
      <c r="L28" s="112">
        <v>6.4210739614994932</v>
      </c>
      <c r="M28" s="112">
        <v>6.4210739614994932</v>
      </c>
      <c r="N28" s="113">
        <v>97.601621073961496</v>
      </c>
      <c r="O28" s="118"/>
    </row>
    <row r="29" spans="1:15" ht="14.95" thickBot="1" x14ac:dyDescent="0.3">
      <c r="A29" s="183"/>
      <c r="B29" s="110" t="s">
        <v>7</v>
      </c>
      <c r="C29" s="111">
        <v>23</v>
      </c>
      <c r="D29" s="112">
        <v>0.68087625814091179</v>
      </c>
      <c r="E29" s="112">
        <v>0.68087625814091179</v>
      </c>
      <c r="F29" s="113">
        <v>95.914742451154538</v>
      </c>
      <c r="G29" s="121"/>
      <c r="I29" s="183"/>
      <c r="J29" s="110" t="s">
        <v>7</v>
      </c>
      <c r="K29" s="111">
        <v>1024</v>
      </c>
      <c r="L29" s="112">
        <v>0.41499493414387029</v>
      </c>
      <c r="M29" s="112">
        <v>0.41499493414387029</v>
      </c>
      <c r="N29" s="113">
        <v>98.016616008105373</v>
      </c>
      <c r="O29" s="118"/>
    </row>
    <row r="30" spans="1:15" ht="27.2" thickBot="1" x14ac:dyDescent="0.3">
      <c r="A30" s="183"/>
      <c r="B30" s="110" t="s">
        <v>36</v>
      </c>
      <c r="C30" s="111">
        <v>138</v>
      </c>
      <c r="D30" s="112">
        <v>4.0852575488454708</v>
      </c>
      <c r="E30" s="112">
        <v>4.0852575488454708</v>
      </c>
      <c r="F30" s="113">
        <v>100</v>
      </c>
      <c r="G30" s="121"/>
      <c r="I30" s="183"/>
      <c r="J30" s="110" t="s">
        <v>36</v>
      </c>
      <c r="K30" s="111">
        <v>4894</v>
      </c>
      <c r="L30" s="112">
        <v>1.9833839918946303</v>
      </c>
      <c r="M30" s="112">
        <v>1.9833839918946303</v>
      </c>
      <c r="N30" s="113">
        <v>100</v>
      </c>
      <c r="O30" s="118"/>
    </row>
    <row r="31" spans="1:15" ht="14.95" thickBot="1" x14ac:dyDescent="0.3">
      <c r="A31" s="184"/>
      <c r="B31" s="114" t="s">
        <v>37</v>
      </c>
      <c r="C31" s="115">
        <v>3378</v>
      </c>
      <c r="D31" s="116">
        <v>100</v>
      </c>
      <c r="E31" s="116">
        <v>100</v>
      </c>
      <c r="F31" s="117"/>
      <c r="G31" s="122"/>
      <c r="I31" s="184"/>
      <c r="J31" s="114" t="s">
        <v>37</v>
      </c>
      <c r="K31" s="115">
        <v>246750</v>
      </c>
      <c r="L31" s="116">
        <v>100</v>
      </c>
      <c r="M31" s="116">
        <v>100</v>
      </c>
      <c r="N31" s="117"/>
      <c r="O31" s="118"/>
    </row>
  </sheetData>
  <mergeCells count="12">
    <mergeCell ref="I2:N2"/>
    <mergeCell ref="I3:J3"/>
    <mergeCell ref="I4:I14"/>
    <mergeCell ref="A2:F2"/>
    <mergeCell ref="A3:B3"/>
    <mergeCell ref="A4:A14"/>
    <mergeCell ref="A19:F19"/>
    <mergeCell ref="A20:B20"/>
    <mergeCell ref="A21:A31"/>
    <mergeCell ref="I19:N19"/>
    <mergeCell ref="I20:J20"/>
    <mergeCell ref="I21:I3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1"/>
  <sheetViews>
    <sheetView topLeftCell="A11" workbookViewId="0">
      <selection activeCell="A18" sqref="A18:N31"/>
    </sheetView>
  </sheetViews>
  <sheetFormatPr defaultColWidth="8.875" defaultRowHeight="14.3" x14ac:dyDescent="0.25"/>
  <cols>
    <col min="1" max="16384" width="8.875" style="2"/>
  </cols>
  <sheetData>
    <row r="1" spans="1:15" ht="14.45" x14ac:dyDescent="0.3">
      <c r="A1" s="141" t="s">
        <v>69</v>
      </c>
      <c r="I1" s="141" t="s">
        <v>70</v>
      </c>
    </row>
    <row r="2" spans="1:15" ht="14.95" customHeight="1" thickBot="1" x14ac:dyDescent="0.35">
      <c r="A2" s="190" t="s">
        <v>48</v>
      </c>
      <c r="B2" s="191"/>
      <c r="C2" s="191"/>
      <c r="D2" s="191"/>
      <c r="E2" s="191"/>
      <c r="F2" s="191"/>
      <c r="G2" s="125"/>
      <c r="I2" s="197" t="s">
        <v>48</v>
      </c>
      <c r="J2" s="197"/>
      <c r="K2" s="197"/>
      <c r="L2" s="197"/>
      <c r="M2" s="197"/>
      <c r="N2" s="197"/>
      <c r="O2" s="125"/>
    </row>
    <row r="3" spans="1:15" ht="19.2" thickBot="1" x14ac:dyDescent="0.35">
      <c r="A3" s="185" t="s">
        <v>38</v>
      </c>
      <c r="B3" s="186"/>
      <c r="C3" s="126" t="s">
        <v>25</v>
      </c>
      <c r="D3" s="127" t="s">
        <v>26</v>
      </c>
      <c r="E3" s="127" t="s">
        <v>27</v>
      </c>
      <c r="F3" s="128" t="s">
        <v>28</v>
      </c>
      <c r="G3" s="125"/>
      <c r="I3" s="192" t="s">
        <v>38</v>
      </c>
      <c r="J3" s="193"/>
      <c r="K3" s="126" t="s">
        <v>25</v>
      </c>
      <c r="L3" s="127" t="s">
        <v>26</v>
      </c>
      <c r="M3" s="127" t="s">
        <v>27</v>
      </c>
      <c r="N3" s="128" t="s">
        <v>28</v>
      </c>
      <c r="O3" s="125"/>
    </row>
    <row r="4" spans="1:15" ht="27.2" thickBot="1" x14ac:dyDescent="0.3">
      <c r="A4" s="187" t="s">
        <v>29</v>
      </c>
      <c r="B4" s="129" t="s">
        <v>30</v>
      </c>
      <c r="C4" s="130">
        <v>1950</v>
      </c>
      <c r="D4" s="131">
        <v>1.1300875672981634</v>
      </c>
      <c r="E4" s="131">
        <v>1.1300875672981634</v>
      </c>
      <c r="F4" s="132">
        <v>1.1300875672981634</v>
      </c>
      <c r="G4" s="125"/>
      <c r="I4" s="194" t="s">
        <v>29</v>
      </c>
      <c r="J4" s="129" t="s">
        <v>30</v>
      </c>
      <c r="K4" s="130">
        <v>39</v>
      </c>
      <c r="L4" s="131">
        <v>1.2637718729747247</v>
      </c>
      <c r="M4" s="131">
        <v>1.2637718729747247</v>
      </c>
      <c r="N4" s="132">
        <v>1.2637718729747247</v>
      </c>
      <c r="O4" s="125"/>
    </row>
    <row r="5" spans="1:15" ht="17.7" x14ac:dyDescent="0.25">
      <c r="A5" s="188"/>
      <c r="B5" s="133" t="s">
        <v>31</v>
      </c>
      <c r="C5" s="134">
        <v>109493</v>
      </c>
      <c r="D5" s="135">
        <v>63.454706669834771</v>
      </c>
      <c r="E5" s="135">
        <v>63.454706669834771</v>
      </c>
      <c r="F5" s="136">
        <v>64.58479423713294</v>
      </c>
      <c r="G5" s="125"/>
      <c r="I5" s="195"/>
      <c r="J5" s="133" t="s">
        <v>31</v>
      </c>
      <c r="K5" s="134">
        <v>1009</v>
      </c>
      <c r="L5" s="135">
        <v>32.696046662346077</v>
      </c>
      <c r="M5" s="135">
        <v>32.696046662346077</v>
      </c>
      <c r="N5" s="136">
        <v>33.9598185353208</v>
      </c>
      <c r="O5" s="125"/>
    </row>
    <row r="6" spans="1:15" ht="26.5" x14ac:dyDescent="0.25">
      <c r="A6" s="188"/>
      <c r="B6" s="133" t="s">
        <v>49</v>
      </c>
      <c r="C6" s="134">
        <v>11309</v>
      </c>
      <c r="D6" s="135">
        <v>6.5539283582435548</v>
      </c>
      <c r="E6" s="135">
        <v>6.5539283582435548</v>
      </c>
      <c r="F6" s="136">
        <v>71.138722595376493</v>
      </c>
      <c r="G6" s="125"/>
      <c r="I6" s="195"/>
      <c r="J6" s="133" t="s">
        <v>49</v>
      </c>
      <c r="K6" s="134">
        <v>251</v>
      </c>
      <c r="L6" s="135">
        <v>8.1335061568373295</v>
      </c>
      <c r="M6" s="135">
        <v>8.1335061568373295</v>
      </c>
      <c r="N6" s="136">
        <v>42.093324692158134</v>
      </c>
      <c r="O6" s="125"/>
    </row>
    <row r="7" spans="1:15" ht="17.7" x14ac:dyDescent="0.25">
      <c r="A7" s="188"/>
      <c r="B7" s="133" t="s">
        <v>32</v>
      </c>
      <c r="C7" s="134">
        <v>3992</v>
      </c>
      <c r="D7" s="135">
        <v>2.3134920864893682</v>
      </c>
      <c r="E7" s="135">
        <v>2.3134920864893682</v>
      </c>
      <c r="F7" s="136">
        <v>73.452214681865854</v>
      </c>
      <c r="G7" s="125"/>
      <c r="I7" s="195"/>
      <c r="J7" s="133" t="s">
        <v>32</v>
      </c>
      <c r="K7" s="134">
        <v>69</v>
      </c>
      <c r="L7" s="135">
        <v>2.2359040829552819</v>
      </c>
      <c r="M7" s="135">
        <v>2.2359040829552819</v>
      </c>
      <c r="N7" s="136">
        <v>44.329228775113414</v>
      </c>
      <c r="O7" s="125"/>
    </row>
    <row r="8" spans="1:15" ht="26.5" x14ac:dyDescent="0.25">
      <c r="A8" s="188"/>
      <c r="B8" s="133" t="s">
        <v>33</v>
      </c>
      <c r="C8" s="134">
        <v>4551</v>
      </c>
      <c r="D8" s="135">
        <v>2.6374505224481752</v>
      </c>
      <c r="E8" s="135">
        <v>2.6374505224481752</v>
      </c>
      <c r="F8" s="136">
        <v>76.089665204314045</v>
      </c>
      <c r="G8" s="125"/>
      <c r="I8" s="195"/>
      <c r="J8" s="133" t="s">
        <v>33</v>
      </c>
      <c r="K8" s="134">
        <v>136</v>
      </c>
      <c r="L8" s="135">
        <v>4.4069993519118595</v>
      </c>
      <c r="M8" s="135">
        <v>4.4069993519118595</v>
      </c>
      <c r="N8" s="136">
        <v>48.736228127025278</v>
      </c>
      <c r="O8" s="125"/>
    </row>
    <row r="9" spans="1:15" ht="35.35" x14ac:dyDescent="0.25">
      <c r="A9" s="188"/>
      <c r="B9" s="133" t="s">
        <v>34</v>
      </c>
      <c r="C9" s="134">
        <v>17982</v>
      </c>
      <c r="D9" s="135">
        <v>10.421145966746449</v>
      </c>
      <c r="E9" s="135">
        <v>10.421145966746449</v>
      </c>
      <c r="F9" s="136">
        <v>86.510811171060482</v>
      </c>
      <c r="G9" s="125"/>
      <c r="I9" s="195"/>
      <c r="J9" s="133" t="s">
        <v>34</v>
      </c>
      <c r="K9" s="134">
        <v>759</v>
      </c>
      <c r="L9" s="135">
        <v>24.594944912508101</v>
      </c>
      <c r="M9" s="135">
        <v>24.594944912508101</v>
      </c>
      <c r="N9" s="136">
        <v>73.331173039533383</v>
      </c>
      <c r="O9" s="125"/>
    </row>
    <row r="10" spans="1:15" ht="26.5" x14ac:dyDescent="0.25">
      <c r="A10" s="188"/>
      <c r="B10" s="133" t="s">
        <v>35</v>
      </c>
      <c r="C10" s="134">
        <v>10306</v>
      </c>
      <c r="D10" s="135">
        <v>5.9726576761922425</v>
      </c>
      <c r="E10" s="135">
        <v>5.9726576761922425</v>
      </c>
      <c r="F10" s="136">
        <v>92.483468847252723</v>
      </c>
      <c r="G10" s="125"/>
      <c r="I10" s="195"/>
      <c r="J10" s="133" t="s">
        <v>35</v>
      </c>
      <c r="K10" s="134">
        <v>433</v>
      </c>
      <c r="L10" s="135">
        <v>14.031108230719378</v>
      </c>
      <c r="M10" s="135">
        <v>14.031108230719378</v>
      </c>
      <c r="N10" s="136">
        <v>87.362281270252751</v>
      </c>
      <c r="O10" s="125"/>
    </row>
    <row r="11" spans="1:15" x14ac:dyDescent="0.25">
      <c r="A11" s="188"/>
      <c r="B11" s="133" t="s">
        <v>1</v>
      </c>
      <c r="C11" s="134">
        <v>9437</v>
      </c>
      <c r="D11" s="135">
        <v>5.4690442936373174</v>
      </c>
      <c r="E11" s="135">
        <v>5.4690442936373174</v>
      </c>
      <c r="F11" s="136">
        <v>97.952513140890034</v>
      </c>
      <c r="G11" s="125"/>
      <c r="I11" s="195"/>
      <c r="J11" s="133" t="s">
        <v>1</v>
      </c>
      <c r="K11" s="134">
        <v>258</v>
      </c>
      <c r="L11" s="135">
        <v>8.3603370058327933</v>
      </c>
      <c r="M11" s="135">
        <v>8.3603370058327933</v>
      </c>
      <c r="N11" s="136">
        <v>95.722618276085541</v>
      </c>
      <c r="O11" s="125"/>
    </row>
    <row r="12" spans="1:15" x14ac:dyDescent="0.25">
      <c r="A12" s="188"/>
      <c r="B12" s="133" t="s">
        <v>7</v>
      </c>
      <c r="C12" s="134">
        <v>910</v>
      </c>
      <c r="D12" s="135">
        <v>0.52737419807247632</v>
      </c>
      <c r="E12" s="135">
        <v>0.52737419807247632</v>
      </c>
      <c r="F12" s="136">
        <v>98.479887338962527</v>
      </c>
      <c r="G12" s="125"/>
      <c r="I12" s="195"/>
      <c r="J12" s="133" t="s">
        <v>7</v>
      </c>
      <c r="K12" s="134">
        <v>35</v>
      </c>
      <c r="L12" s="135">
        <v>1.134154244977317</v>
      </c>
      <c r="M12" s="135">
        <v>1.134154244977317</v>
      </c>
      <c r="N12" s="136">
        <v>96.856772521062865</v>
      </c>
      <c r="O12" s="125"/>
    </row>
    <row r="13" spans="1:15" ht="26.5" x14ac:dyDescent="0.25">
      <c r="A13" s="188"/>
      <c r="B13" s="133" t="s">
        <v>36</v>
      </c>
      <c r="C13" s="134">
        <v>2623</v>
      </c>
      <c r="D13" s="135">
        <v>1.5201126610374782</v>
      </c>
      <c r="E13" s="135">
        <v>1.5201126610374782</v>
      </c>
      <c r="F13" s="136">
        <v>100</v>
      </c>
      <c r="G13" s="125"/>
      <c r="I13" s="195"/>
      <c r="J13" s="133" t="s">
        <v>36</v>
      </c>
      <c r="K13" s="134">
        <v>97</v>
      </c>
      <c r="L13" s="135">
        <v>3.1432274789371357</v>
      </c>
      <c r="M13" s="135">
        <v>3.1432274789371357</v>
      </c>
      <c r="N13" s="136">
        <v>100</v>
      </c>
      <c r="O13" s="125"/>
    </row>
    <row r="14" spans="1:15" ht="14.95" thickBot="1" x14ac:dyDescent="0.3">
      <c r="A14" s="189"/>
      <c r="B14" s="137" t="s">
        <v>37</v>
      </c>
      <c r="C14" s="138">
        <v>172553</v>
      </c>
      <c r="D14" s="139">
        <v>100</v>
      </c>
      <c r="E14" s="139">
        <v>100</v>
      </c>
      <c r="F14" s="140"/>
      <c r="G14" s="125"/>
      <c r="I14" s="196"/>
      <c r="J14" s="137" t="s">
        <v>37</v>
      </c>
      <c r="K14" s="138">
        <v>3086</v>
      </c>
      <c r="L14" s="139">
        <v>100</v>
      </c>
      <c r="M14" s="139">
        <v>100</v>
      </c>
      <c r="N14" s="140"/>
      <c r="O14" s="125"/>
    </row>
    <row r="18" spans="1:15" ht="14.45" x14ac:dyDescent="0.3">
      <c r="A18" s="141" t="s">
        <v>71</v>
      </c>
      <c r="I18" s="141" t="s">
        <v>72</v>
      </c>
    </row>
    <row r="19" spans="1:15" ht="14.95" customHeight="1" thickBot="1" x14ac:dyDescent="0.35">
      <c r="A19" s="190" t="s">
        <v>48</v>
      </c>
      <c r="B19" s="191"/>
      <c r="C19" s="191"/>
      <c r="D19" s="191"/>
      <c r="E19" s="191"/>
      <c r="F19" s="191"/>
      <c r="G19" s="125"/>
      <c r="I19" s="190" t="s">
        <v>48</v>
      </c>
      <c r="J19" s="191"/>
      <c r="K19" s="191"/>
      <c r="L19" s="191"/>
      <c r="M19" s="191"/>
      <c r="N19" s="191"/>
      <c r="O19" s="125"/>
    </row>
    <row r="20" spans="1:15" ht="19.2" thickBot="1" x14ac:dyDescent="0.35">
      <c r="A20" s="185" t="s">
        <v>38</v>
      </c>
      <c r="B20" s="186"/>
      <c r="C20" s="126" t="s">
        <v>25</v>
      </c>
      <c r="D20" s="127" t="s">
        <v>26</v>
      </c>
      <c r="E20" s="127" t="s">
        <v>27</v>
      </c>
      <c r="F20" s="128" t="s">
        <v>28</v>
      </c>
      <c r="G20" s="125"/>
      <c r="I20" s="185" t="s">
        <v>38</v>
      </c>
      <c r="J20" s="186"/>
      <c r="K20" s="126" t="s">
        <v>25</v>
      </c>
      <c r="L20" s="127" t="s">
        <v>26</v>
      </c>
      <c r="M20" s="127" t="s">
        <v>27</v>
      </c>
      <c r="N20" s="128" t="s">
        <v>28</v>
      </c>
      <c r="O20" s="125"/>
    </row>
    <row r="21" spans="1:15" ht="27.2" thickBot="1" x14ac:dyDescent="0.3">
      <c r="A21" s="187" t="s">
        <v>29</v>
      </c>
      <c r="B21" s="129" t="s">
        <v>30</v>
      </c>
      <c r="C21" s="130">
        <v>42</v>
      </c>
      <c r="D21" s="131">
        <v>1.2597480503899221</v>
      </c>
      <c r="E21" s="131">
        <v>1.2597480503899221</v>
      </c>
      <c r="F21" s="132">
        <v>1.2597480503899221</v>
      </c>
      <c r="G21" s="125"/>
      <c r="I21" s="187" t="s">
        <v>29</v>
      </c>
      <c r="J21" s="129" t="s">
        <v>30</v>
      </c>
      <c r="K21" s="130">
        <v>2899</v>
      </c>
      <c r="L21" s="131">
        <v>1.1934019158649591</v>
      </c>
      <c r="M21" s="131">
        <v>1.1934019158649591</v>
      </c>
      <c r="N21" s="132">
        <v>1.1934019158649591</v>
      </c>
      <c r="O21" s="125"/>
    </row>
    <row r="22" spans="1:15" ht="17.7" x14ac:dyDescent="0.25">
      <c r="A22" s="188"/>
      <c r="B22" s="133" t="s">
        <v>31</v>
      </c>
      <c r="C22" s="134">
        <v>1029</v>
      </c>
      <c r="D22" s="135">
        <v>30.863827234553089</v>
      </c>
      <c r="E22" s="135">
        <v>30.863827234553089</v>
      </c>
      <c r="F22" s="136">
        <v>32.123575284943016</v>
      </c>
      <c r="G22" s="125"/>
      <c r="I22" s="188"/>
      <c r="J22" s="133" t="s">
        <v>31</v>
      </c>
      <c r="K22" s="134">
        <v>144298</v>
      </c>
      <c r="L22" s="135">
        <v>59.401693568638102</v>
      </c>
      <c r="M22" s="135">
        <v>59.401693568638102</v>
      </c>
      <c r="N22" s="136">
        <v>60.595095484503069</v>
      </c>
      <c r="O22" s="125"/>
    </row>
    <row r="23" spans="1:15" ht="26.5" x14ac:dyDescent="0.25">
      <c r="A23" s="188"/>
      <c r="B23" s="133" t="s">
        <v>49</v>
      </c>
      <c r="C23" s="134">
        <v>259</v>
      </c>
      <c r="D23" s="135">
        <v>7.7684463107378514</v>
      </c>
      <c r="E23" s="135">
        <v>7.7684463107378514</v>
      </c>
      <c r="F23" s="136">
        <v>39.892021595680866</v>
      </c>
      <c r="G23" s="125"/>
      <c r="I23" s="188"/>
      <c r="J23" s="133" t="s">
        <v>49</v>
      </c>
      <c r="K23" s="134">
        <v>16464</v>
      </c>
      <c r="L23" s="135">
        <v>6.7775678312523926</v>
      </c>
      <c r="M23" s="135">
        <v>6.7775678312523926</v>
      </c>
      <c r="N23" s="136">
        <v>67.37266331575546</v>
      </c>
      <c r="O23" s="125"/>
    </row>
    <row r="24" spans="1:15" ht="17.7" x14ac:dyDescent="0.25">
      <c r="A24" s="188"/>
      <c r="B24" s="133" t="s">
        <v>32</v>
      </c>
      <c r="C24" s="134">
        <v>71</v>
      </c>
      <c r="D24" s="135">
        <v>2.1295740851829636</v>
      </c>
      <c r="E24" s="135">
        <v>2.1295740851829636</v>
      </c>
      <c r="F24" s="136">
        <v>42.021595680863825</v>
      </c>
      <c r="G24" s="125"/>
      <c r="I24" s="188"/>
      <c r="J24" s="133" t="s">
        <v>32</v>
      </c>
      <c r="K24" s="134">
        <v>5946</v>
      </c>
      <c r="L24" s="135">
        <v>2.4477294900769393</v>
      </c>
      <c r="M24" s="135">
        <v>2.4477294900769393</v>
      </c>
      <c r="N24" s="136">
        <v>69.820392805832398</v>
      </c>
      <c r="O24" s="125"/>
    </row>
    <row r="25" spans="1:15" ht="26.5" x14ac:dyDescent="0.25">
      <c r="A25" s="188"/>
      <c r="B25" s="133" t="s">
        <v>33</v>
      </c>
      <c r="C25" s="134">
        <v>148</v>
      </c>
      <c r="D25" s="135">
        <v>4.4391121775644873</v>
      </c>
      <c r="E25" s="135">
        <v>4.4391121775644873</v>
      </c>
      <c r="F25" s="136">
        <v>46.460707858428314</v>
      </c>
      <c r="G25" s="125"/>
      <c r="I25" s="188"/>
      <c r="J25" s="133" t="s">
        <v>33</v>
      </c>
      <c r="K25" s="134">
        <v>6595</v>
      </c>
      <c r="L25" s="135">
        <v>2.7148967351257003</v>
      </c>
      <c r="M25" s="135">
        <v>2.7148967351257003</v>
      </c>
      <c r="N25" s="136">
        <v>72.53528954095809</v>
      </c>
      <c r="O25" s="125"/>
    </row>
    <row r="26" spans="1:15" ht="35.35" x14ac:dyDescent="0.25">
      <c r="A26" s="188"/>
      <c r="B26" s="133" t="s">
        <v>34</v>
      </c>
      <c r="C26" s="134">
        <v>809</v>
      </c>
      <c r="D26" s="135">
        <v>24.265146970605876</v>
      </c>
      <c r="E26" s="135">
        <v>24.265146970605876</v>
      </c>
      <c r="F26" s="136">
        <v>70.725854829034191</v>
      </c>
      <c r="G26" s="125"/>
      <c r="I26" s="188"/>
      <c r="J26" s="133" t="s">
        <v>34</v>
      </c>
      <c r="K26" s="134">
        <v>28299</v>
      </c>
      <c r="L26" s="135">
        <v>11.649562199745594</v>
      </c>
      <c r="M26" s="135">
        <v>11.649562199745594</v>
      </c>
      <c r="N26" s="136">
        <v>84.184851740703692</v>
      </c>
      <c r="O26" s="125"/>
    </row>
    <row r="27" spans="1:15" ht="26.5" x14ac:dyDescent="0.25">
      <c r="A27" s="188"/>
      <c r="B27" s="133" t="s">
        <v>35</v>
      </c>
      <c r="C27" s="134">
        <v>505</v>
      </c>
      <c r="D27" s="135">
        <v>15.146970605878824</v>
      </c>
      <c r="E27" s="135">
        <v>15.146970605878824</v>
      </c>
      <c r="F27" s="136">
        <v>85.872825434913011</v>
      </c>
      <c r="G27" s="125"/>
      <c r="I27" s="188"/>
      <c r="J27" s="133" t="s">
        <v>35</v>
      </c>
      <c r="K27" s="134">
        <v>17353</v>
      </c>
      <c r="L27" s="135">
        <v>7.1435334411882154</v>
      </c>
      <c r="M27" s="135">
        <v>7.1435334411882154</v>
      </c>
      <c r="N27" s="136">
        <v>91.328385181891903</v>
      </c>
      <c r="O27" s="125"/>
    </row>
    <row r="28" spans="1:15" x14ac:dyDescent="0.25">
      <c r="A28" s="188"/>
      <c r="B28" s="133" t="s">
        <v>1</v>
      </c>
      <c r="C28" s="134">
        <v>330</v>
      </c>
      <c r="D28" s="135">
        <v>9.8980203959208168</v>
      </c>
      <c r="E28" s="135">
        <v>9.8980203959208168</v>
      </c>
      <c r="F28" s="136">
        <v>95.770845830833835</v>
      </c>
      <c r="G28" s="125"/>
      <c r="I28" s="188"/>
      <c r="J28" s="133" t="s">
        <v>1</v>
      </c>
      <c r="K28" s="134">
        <v>15545</v>
      </c>
      <c r="L28" s="135">
        <v>6.3992524257056882</v>
      </c>
      <c r="M28" s="135">
        <v>6.3992524257056882</v>
      </c>
      <c r="N28" s="136">
        <v>97.7276376075976</v>
      </c>
      <c r="O28" s="125"/>
    </row>
    <row r="29" spans="1:15" x14ac:dyDescent="0.25">
      <c r="A29" s="188"/>
      <c r="B29" s="133" t="s">
        <v>7</v>
      </c>
      <c r="C29" s="134">
        <v>39</v>
      </c>
      <c r="D29" s="135">
        <v>1.1697660467906419</v>
      </c>
      <c r="E29" s="135">
        <v>1.1697660467906419</v>
      </c>
      <c r="F29" s="136">
        <v>96.940611877624477</v>
      </c>
      <c r="G29" s="125"/>
      <c r="I29" s="188"/>
      <c r="J29" s="133" t="s">
        <v>7</v>
      </c>
      <c r="K29" s="134">
        <v>1251</v>
      </c>
      <c r="L29" s="135">
        <v>0.51498647697380606</v>
      </c>
      <c r="M29" s="135">
        <v>0.51498647697380606</v>
      </c>
      <c r="N29" s="136">
        <v>98.242624084571389</v>
      </c>
      <c r="O29" s="125"/>
    </row>
    <row r="30" spans="1:15" ht="26.5" x14ac:dyDescent="0.25">
      <c r="A30" s="188"/>
      <c r="B30" s="133" t="s">
        <v>36</v>
      </c>
      <c r="C30" s="134">
        <v>102</v>
      </c>
      <c r="D30" s="135">
        <v>3.059388122375525</v>
      </c>
      <c r="E30" s="135">
        <v>3.059388122375525</v>
      </c>
      <c r="F30" s="136">
        <v>100</v>
      </c>
      <c r="G30" s="125"/>
      <c r="I30" s="188"/>
      <c r="J30" s="133" t="s">
        <v>36</v>
      </c>
      <c r="K30" s="134">
        <v>4269</v>
      </c>
      <c r="L30" s="135">
        <v>1.7573759154285995</v>
      </c>
      <c r="M30" s="135">
        <v>1.7573759154285995</v>
      </c>
      <c r="N30" s="136">
        <v>100</v>
      </c>
      <c r="O30" s="125"/>
    </row>
    <row r="31" spans="1:15" ht="14.95" thickBot="1" x14ac:dyDescent="0.3">
      <c r="A31" s="189"/>
      <c r="B31" s="137" t="s">
        <v>37</v>
      </c>
      <c r="C31" s="138">
        <v>3334</v>
      </c>
      <c r="D31" s="139">
        <v>100</v>
      </c>
      <c r="E31" s="139">
        <v>100</v>
      </c>
      <c r="F31" s="140"/>
      <c r="G31" s="125"/>
      <c r="I31" s="189"/>
      <c r="J31" s="137" t="s">
        <v>37</v>
      </c>
      <c r="K31" s="138">
        <v>242919</v>
      </c>
      <c r="L31" s="139">
        <v>100</v>
      </c>
      <c r="M31" s="139">
        <v>100</v>
      </c>
      <c r="N31" s="140"/>
      <c r="O31" s="125"/>
    </row>
  </sheetData>
  <mergeCells count="12">
    <mergeCell ref="I3:J3"/>
    <mergeCell ref="I4:I14"/>
    <mergeCell ref="I2:N2"/>
    <mergeCell ref="A19:F19"/>
    <mergeCell ref="A2:F2"/>
    <mergeCell ref="A3:B3"/>
    <mergeCell ref="A4:A14"/>
    <mergeCell ref="A20:B20"/>
    <mergeCell ref="A21:A31"/>
    <mergeCell ref="I19:N19"/>
    <mergeCell ref="I20:J20"/>
    <mergeCell ref="I21:I31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5</vt:i4>
      </vt:variant>
    </vt:vector>
  </HeadingPairs>
  <TitlesOfParts>
    <vt:vector size="5" baseType="lpstr">
      <vt:lpstr>Tab. IS.TS.1</vt:lpstr>
      <vt:lpstr>Foglio3</vt:lpstr>
      <vt:lpstr>Dati 2016 da spss</vt:lpstr>
      <vt:lpstr>Dati 2017 da spss</vt:lpstr>
      <vt:lpstr>Dati 2018 da spss</vt:lpstr>
    </vt:vector>
  </TitlesOfParts>
  <Company>Ministero delle Infrastrutture e dei Trasporti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Iudicone Enrico</dc:creator>
  <cp:lastModifiedBy>Zacchi Giovanni</cp:lastModifiedBy>
  <cp:lastPrinted>2015-12-01T13:30:33Z</cp:lastPrinted>
  <dcterms:created xsi:type="dcterms:W3CDTF">2014-06-20T06:49:27Z</dcterms:created>
  <dcterms:modified xsi:type="dcterms:W3CDTF">2019-11-20T10:56:41Z</dcterms:modified>
</cp:coreProperties>
</file>